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5"/>
  </bookViews>
  <sheets>
    <sheet name="PRUMADA" sheetId="1" r:id="rId1"/>
    <sheet name="SUBTERREO" sheetId="2" r:id="rId2"/>
    <sheet name="TERREO" sheetId="3" r:id="rId3"/>
    <sheet name="1 PAV" sheetId="4" r:id="rId4"/>
    <sheet name="BARRILETE" sheetId="5" r:id="rId5"/>
    <sheet name="IMPLANTAÇÃO-1A ETAPA" sheetId="6" r:id="rId6"/>
    <sheet name="IMPLANTAÇÃO-2A ETAPA " sheetId="7" r:id="rId7"/>
    <sheet name="GUARITA" sheetId="8" r:id="rId8"/>
  </sheets>
  <definedNames>
    <definedName name="_xlnm.Print_Area" localSheetId="3">'1 PAV'!$A$1:$M$65</definedName>
    <definedName name="_xlnm.Print_Titles" localSheetId="3">'1 PAV'!$5:$8</definedName>
    <definedName name="_xlnm.Print_Area" localSheetId="4">'BARRILETE'!$A$1:$L$49</definedName>
    <definedName name="_xlnm.Print_Titles" localSheetId="4">'BARRILETE'!$5:$8</definedName>
    <definedName name="_xlnm.Print_Titles" localSheetId="7">'GUARITA'!$5:$8</definedName>
    <definedName name="_xlnm.Print_Area" localSheetId="5">'IMPLANTAÇÃO-1A ETAPA'!$A$1:$L$35</definedName>
    <definedName name="_xlnm.Print_Titles" localSheetId="5">'IMPLANTAÇÃO-1A ETAPA'!$5:$8</definedName>
    <definedName name="_xlnm.Print_Area" localSheetId="6">'IMPLANTAÇÃO-2A ETAPA '!$A$1:$L$39</definedName>
    <definedName name="_xlnm.Print_Titles" localSheetId="6">'IMPLANTAÇÃO-2A ETAPA '!$5:$8</definedName>
    <definedName name="_xlnm.Print_Area" localSheetId="0">'PRUMADA'!$A$1:$K$35</definedName>
    <definedName name="_xlnm.Print_Titles" localSheetId="0">'PRUMADA'!$5:$8</definedName>
    <definedName name="_xlnm.Print_Area" localSheetId="1">'SUBTERREO'!$A$1:$M$75</definedName>
    <definedName name="_xlnm.Print_Titles" localSheetId="1">'SUBTERREO'!$5:$8</definedName>
    <definedName name="_xlnm.Print_Area" localSheetId="2">'TERREO'!$A$1:$M$78</definedName>
    <definedName name="_xlnm.Print_Titles" localSheetId="2">'TERREO'!$5:$8</definedName>
    <definedName name="_xlnm.Print_Area" localSheetId="0">'PRUMADA'!$A$1:$K$35</definedName>
    <definedName name="_xlnm.Print_Titles" localSheetId="0">'PRUMADA'!$5:$8</definedName>
    <definedName name="_xlnm.Print_Area" localSheetId="1">'SUBTERREO'!$A$1:$M$75</definedName>
    <definedName name="_xlnm.Print_Titles" localSheetId="1">'SUBTERREO'!$5:$8</definedName>
    <definedName name="_xlnm.Print_Area" localSheetId="2">'TERREO'!$A$1:$M$78</definedName>
    <definedName name="_xlnm.Print_Titles" localSheetId="2">'TERREO'!$5:$8</definedName>
    <definedName name="_xlnm.Print_Area" localSheetId="3">'1 PAV'!$A$1:$M$65</definedName>
    <definedName name="_xlnm.Print_Titles" localSheetId="3">'1 PAV'!$5:$8</definedName>
    <definedName name="_xlnm.Print_Area" localSheetId="4">'BARRILETE'!$A$1:$L$49</definedName>
    <definedName name="_xlnm.Print_Titles" localSheetId="4">'BARRILETE'!$5:$8</definedName>
    <definedName name="_xlnm.Print_Area" localSheetId="5">'IMPLANTAÇÃO-1A ETAPA'!$A$1:$L$35</definedName>
    <definedName name="_xlnm.Print_Titles" localSheetId="5">'IMPLANTAÇÃO-1A ETAPA'!$5:$8</definedName>
    <definedName name="_xlnm.Print_Area" localSheetId="6">'IMPLANTAÇÃO-2A ETAPA '!$A$1:$L$39</definedName>
    <definedName name="_xlnm.Print_Titles" localSheetId="6">'IMPLANTAÇÃO-2A ETAPA '!$5:$8</definedName>
    <definedName name="_xlnm.Print_Titles" localSheetId="7">'GUARITA'!$5:$8</definedName>
  </definedNames>
  <calcPr fullCalcOnLoad="1"/>
</workbook>
</file>

<file path=xl/sharedStrings.xml><?xml version="1.0" encoding="utf-8"?>
<sst xmlns="http://schemas.openxmlformats.org/spreadsheetml/2006/main" count="1547" uniqueCount="391">
  <si>
    <t>Unidade: IFG - BLOCO ADMINISTRATIVO</t>
  </si>
  <si>
    <t>Endereço: SENADOR CANEDO</t>
  </si>
  <si>
    <t>Área:</t>
  </si>
  <si>
    <t>m²</t>
  </si>
  <si>
    <t>Data:</t>
  </si>
  <si>
    <t>OUTUBRO DE 2015</t>
  </si>
  <si>
    <t>Valor por (R$/m²):</t>
  </si>
  <si>
    <t xml:space="preserve">Processo: </t>
  </si>
  <si>
    <t>RELAÇÃO DE ITENS DA OBRA/SERVIÇO</t>
  </si>
  <si>
    <t>ITEM</t>
  </si>
  <si>
    <t>DADOS</t>
  </si>
  <si>
    <t>CUSTO UNITÁRIO</t>
  </si>
  <si>
    <t>CUSTO DO ITEM</t>
  </si>
  <si>
    <t>Nº</t>
  </si>
  <si>
    <t>DESCRIÇÃO</t>
  </si>
  <si>
    <t>UNID.</t>
  </si>
  <si>
    <t>QUANT</t>
  </si>
  <si>
    <t>M.O</t>
  </si>
  <si>
    <t>MAT</t>
  </si>
  <si>
    <t>TOTAL</t>
  </si>
  <si>
    <t>1</t>
  </si>
  <si>
    <t>Água-fria</t>
  </si>
  <si>
    <t>1.1</t>
  </si>
  <si>
    <t>TUBO, PVC, SOLDÁVEL, DN 60MM, INSTALADO EM PRUMADA DE ÁGUA - FORNECIMENTO E INSTALACAO</t>
  </si>
  <si>
    <t>m</t>
  </si>
  <si>
    <t>SINAPI 89450</t>
  </si>
  <si>
    <t>1.2</t>
  </si>
  <si>
    <t>TUBO, PVC, SOLDÁVEL, DN 75MM, INSTALADO EM PRUMADA DE ÁGUA - FORNECIMENTO E INSTALACAO</t>
  </si>
  <si>
    <t>SINAPI 89451</t>
  </si>
  <si>
    <t>1.3</t>
  </si>
  <si>
    <t>TUBO, PVC, SOLDÁVEL, DN 50MM, INSTALADO EM PRUMADA DE ÁGUA - FORNECIMENTO E INSTALACAO</t>
  </si>
  <si>
    <t>SINAPI 89449</t>
  </si>
  <si>
    <t>1.4</t>
  </si>
  <si>
    <t>JOELHO 90 GRAUS, PVC, SOLDÁVEL, DN 60MM, INSTALADO EM PRUMADA DE ÁGUA - FORNECIMENTO E INSTALAÇÃO</t>
  </si>
  <si>
    <t>Pç</t>
  </si>
  <si>
    <t>SINAPI 89505</t>
  </si>
  <si>
    <t>1.5</t>
  </si>
  <si>
    <t>JOELHO 90 GRAUS, PVC, SOLDÁVEL, DN 50MM, INSTALADO EM PRUMADA DE ÁGUA - FORNECIMENTO E INSTALAÇÃO</t>
  </si>
  <si>
    <t>SINAPI 89501</t>
  </si>
  <si>
    <t>1.6</t>
  </si>
  <si>
    <t>TE, PVC, SOLDÁVEL, DN 60MM, INSTALADO EM PRUMADA DE ÁGUA FORNECIMENTO E INSTALAÇÃO</t>
  </si>
  <si>
    <t xml:space="preserve">SINAPI 89628 </t>
  </si>
  <si>
    <t>1.7</t>
  </si>
  <si>
    <t>BUCHA DE REDUÇÃO SOLDÁVEL CURTA, PVC, DN 60X50</t>
  </si>
  <si>
    <t xml:space="preserve">SINAPI 89605 </t>
  </si>
  <si>
    <t>1.8</t>
  </si>
  <si>
    <t>BUCHA DE REDUÇÃO SOLDÁVEL LONGA, PVC, DN 75X60</t>
  </si>
  <si>
    <t>AGETOP 081166</t>
  </si>
  <si>
    <t>1.9</t>
  </si>
  <si>
    <t>LUVA DE REDUÇÃO, PVC, SOLDÁVEL, DN 60MM X 50MM, INSTALADO EM PRUMADA DE ÁGUA - FORNECIMENTO E INSTALAÇÃO</t>
  </si>
  <si>
    <t>1.10</t>
  </si>
  <si>
    <t xml:space="preserve"> TE DE REDUÇÃO, PVC, SOLDÁVEL, DN 75MM X 50MM, INSTALADO EM PRUMADA DE ÁGUA - FORNECIMENTO E INSTALAÇÃO</t>
  </si>
  <si>
    <t xml:space="preserve">SINAPI 89630 </t>
  </si>
  <si>
    <t>2</t>
  </si>
  <si>
    <t>Água Pluvial</t>
  </si>
  <si>
    <t>2.2</t>
  </si>
  <si>
    <t>TUBO PVC, SÉRIE R, ÁGUA PLUVIAL, DN 150 MM, FORNECIDO E INSTALADO</t>
  </si>
  <si>
    <t>SINAPI 89580</t>
  </si>
  <si>
    <t>TUBO PVC, SERIE NORMAL, ESGOTO PREDIAL, DN 75 MM, FORNECIDO E INSTALADO EM RAMAL DE DESCARGA OU RAMAL DE ESGOTO SANITÁRIO.</t>
  </si>
  <si>
    <t>SINAPI 89713</t>
  </si>
  <si>
    <t>2.4</t>
  </si>
  <si>
    <t>LUVA DE CORRER, PVC, SERIE R, ÁGUA PLUVIAL, DN 150 MM, JUNTA ELÁSTICA, FORNECIDO E INSTALADO EM CONDUTORES VERTICAIS DE ÁGUAS PLUVIAIS</t>
  </si>
  <si>
    <t>SINAPI 89679</t>
  </si>
  <si>
    <t>2.11</t>
  </si>
  <si>
    <t>LUVA SIMPLES, PVC, SERIE NORMAL, ESGOTO PREDIAL, DN 75 MM, JUNTA ELÁSTICA, FORNECIDO E INSTALADO EM RAMAL DE DESCARGA OU RAMAL DE ESGOTO SANITÁRIO.</t>
  </si>
  <si>
    <t>SINAPI 89774</t>
  </si>
  <si>
    <t>2.5</t>
  </si>
  <si>
    <t>CURVA LONGA 90 GRAUS, PVC, SERIE NORMAL, ESGOTO PREDIAL, DN 75 MM, JUNTA ELÁSTICA, FORNECIDO E INSTALADO EM RAMAL DE DESCARGA OU RAMAL DE ES
GOTO SANITÁRIO. AF_12/2014</t>
  </si>
  <si>
    <t>SINAPI 89743</t>
  </si>
  <si>
    <t>2.6</t>
  </si>
  <si>
    <t>CURVA LONGA 90 GRAUS, PVC, SERIE NORMAL, ESGOTO PREDIAL, DN 150 MM,</t>
  </si>
  <si>
    <t xml:space="preserve">COTAÇÃO </t>
  </si>
  <si>
    <t>Rede de Esgoto</t>
  </si>
  <si>
    <t>3.1</t>
  </si>
  <si>
    <t>TUBO PVC, SERIE NORMAL, ESGOTO PREDIAL, DN 100 MM, FORNECIDO E INSTALADO EM RAMAL DE DESCARGA OU RAMAL DE ESGOTO SANITÁRIO.</t>
  </si>
  <si>
    <t>SINAPI 89714</t>
  </si>
  <si>
    <t>3.2</t>
  </si>
  <si>
    <t>TUBO PVC, SERIE NORMAL, ESGOTO PREDIAL, DN 50 MM, FORNECIDO E INSTALADO EM RAMAL DE DESCARGA OU RAMAL DE ESGOTO SANITÁRIO.</t>
  </si>
  <si>
    <t>SINAPI 89712</t>
  </si>
  <si>
    <t>3.3</t>
  </si>
  <si>
    <t>TERMINAL DE VENTILACAO DIAMETRO 50 MM</t>
  </si>
  <si>
    <t>AGETOP 081885</t>
  </si>
  <si>
    <t>CUSTO TOTAL  PRUMADA</t>
  </si>
  <si>
    <t>CUSTO TOTAL DA EDIFICAÇÃO</t>
  </si>
  <si>
    <t xml:space="preserve">BDI (25%) </t>
  </si>
  <si>
    <t>CUSTO TOTAL DA OBRA</t>
  </si>
  <si>
    <t>TUBO, PVC, SOLDÁVEL, DN 25MM, INSTALADO EM RAMAL OU SUB-RAMAL DE ÁGUA - FORNECIMENTO E INSTALAÇÃO</t>
  </si>
  <si>
    <t>SINAPI 89356</t>
  </si>
  <si>
    <t>TUBO, PVC, SOLDÁVEL, DN 32MM, INSTALADO EM RAMAL OU SUB-RAMAL DE ÁGUA - FORNECIMENTO E INSTALAÇÃO</t>
  </si>
  <si>
    <t xml:space="preserve">SINAPI 89357 </t>
  </si>
  <si>
    <t>JOELHO 90 GRAUS, PVC, SOLDÁVEL, DN 25MM, INSTALADO EM RAMAL OU SUB-RAMAL DE ÁGUA FORNECIMENTO E INSTALAÇÃO</t>
  </si>
  <si>
    <t xml:space="preserve">SINAPI 89362 </t>
  </si>
  <si>
    <t>JOELHO 90 GRAUS, PVC, SOLDÁVEL, DN 32MM, INSTALADO EM RAMAL OU SUB-RAMAL DE ÁGUA FORNECIMENTO E INSTALAÇÃO</t>
  </si>
  <si>
    <t>SINAPI 89367</t>
  </si>
  <si>
    <t xml:space="preserve">SINAPI 89505 </t>
  </si>
  <si>
    <t>TE, PVC, SOLDÁVEL, DN 25MM, INSTALADO EM PRUMADA DE ÁGUA FORNECIMENTO E INSTALAÇÃO</t>
  </si>
  <si>
    <t>SINAPI 89617</t>
  </si>
  <si>
    <t>TE, PVC, SOLDÁVEL, DN 50MM, INSTALADO EM PRUMADA DE ÁGUA FORNECIMENTO E INSTALAÇÃO</t>
  </si>
  <si>
    <t xml:space="preserve">SINAPI 89625 </t>
  </si>
  <si>
    <t>1.11</t>
  </si>
  <si>
    <t>SINAPI 89628</t>
  </si>
  <si>
    <t>1.12</t>
  </si>
  <si>
    <t>TÊ DE REDUÇÃO, PVC, SOLDÁVEL, DN 32MM X 25MM, INSTALADO EM PRUMADA DE ÁGUA - FORNECIMENTO E INSTALAÇÃO</t>
  </si>
  <si>
    <t xml:space="preserve">SINAPI 89622 </t>
  </si>
  <si>
    <t>1.13</t>
  </si>
  <si>
    <t>TÊ DE REDUÇÃO, PVC, SOLDÁVEL, DN 50MM X 25MM, INSTALADO EM PRUMADA DE ÁGUA - FORNECIMENTO E INSTALAÇÃO</t>
  </si>
  <si>
    <t>SINAPI 89627</t>
  </si>
  <si>
    <t>1.14</t>
  </si>
  <si>
    <t>JOELHO 90 GRAUS COM BUCHA DE LATÃO, PVC, SOLDÁVEL, DN 25MM, X 1/2'' INSTALADO EM RAMAL OU SUB-RAMAL DE ÁGUA - FORNECIMENTO E INSTALAÇÃO</t>
  </si>
  <si>
    <t>SINAPI 90373</t>
  </si>
  <si>
    <t>1.15</t>
  </si>
  <si>
    <t>REGISTRO DE GAVETA COM CANOPLA Ø 25MM (3/4") - FORNECIMENTO E INSTALAÇÃO</t>
  </si>
  <si>
    <t>SINAPI 73663</t>
  </si>
  <si>
    <t>1.16</t>
  </si>
  <si>
    <t>REGISTRO DE GAVETA COM CANOPLA Ø 32MM (1.1/4") - FORNECIMENTO E INSTALAÇÃO</t>
  </si>
  <si>
    <t>SINAPI 73797/001</t>
  </si>
  <si>
    <t>1.17</t>
  </si>
  <si>
    <t>ADAPTADOR CURTO COM BOLSA E ROSCA PARA REGISTRO, PVC, SOLDÁVEL, DN 25M M X 3/4, INSTALADO EM RAMAL OU SUB-RAMAL DE ÁGUA - FORNECIMENTO E INSTALAÇÃO</t>
  </si>
  <si>
    <t>SINAPI 89383</t>
  </si>
  <si>
    <t>1.18</t>
  </si>
  <si>
    <t>ADAPTADOR CURTO COM BOLSA E ROSCA PARA REGISTRO, PVC, SOLDÁVEL, DN 32M M X (1"), INSTALADO EM RAMAL OU SUB-RAMAL DE ÁGUA - FORNECIMENTO E INSTALAÇÃO</t>
  </si>
  <si>
    <t>SINAPI 89391</t>
  </si>
  <si>
    <t>1.19</t>
  </si>
  <si>
    <t>ADAPTADOR CURTO COM BOLSA E ROSCA PARA REGISTRO, PVC, SOLDÁVEL, DN 50MM X 1.1/4, INSTALADO EM PRUMADA DE ÁGUA - FORNECIMENTO E INSTALAÇÃO</t>
  </si>
  <si>
    <t>SINAPI 89595</t>
  </si>
  <si>
    <t>1.20</t>
  </si>
  <si>
    <t>ENGATE FLEXÍVEL EM METAL CROMADO, 1/2" X 40CM - FORNECIMENTO E INSTALAÇÃO</t>
  </si>
  <si>
    <t>SINAPI 86887</t>
  </si>
  <si>
    <t>1.21</t>
  </si>
  <si>
    <t>VÁLVULA DE DESCARGA DN 1 1/2''</t>
  </si>
  <si>
    <t>SINAPI 40729</t>
  </si>
  <si>
    <t>1.22</t>
  </si>
  <si>
    <t>LUVA DE REDUÇÃO SOLDÁVEL CURTA, PVC, DN 60X50</t>
  </si>
  <si>
    <t>1.23</t>
  </si>
  <si>
    <t>BUCHA DE REDUÇÃO SOLDÁVEL LONGA, PVC, DN 50X25</t>
  </si>
  <si>
    <t>AGETOP 081179</t>
  </si>
  <si>
    <t>1.24</t>
  </si>
  <si>
    <t>BUCHA DE REDUÇÃO SOLDÁVEL LONGA, PVC, DN 50X32</t>
  </si>
  <si>
    <t>AGETOP 081180</t>
  </si>
  <si>
    <t>1.25</t>
  </si>
  <si>
    <t>BUCHA DE REDUÇÃO SOLDÁVEL LONGA, PVC, DN 32X25</t>
  </si>
  <si>
    <t xml:space="preserve">SINAPI 89380 </t>
  </si>
  <si>
    <t>2.1</t>
  </si>
  <si>
    <t>2.3</t>
  </si>
  <si>
    <t>TUBO PVC, SERIE NORMAL, ESGOTO PREDIAL, DN 40 MM, FORNECIDO E INSTALADO EM RAMAL DE DESCARGA OU RAMAL DE ESGOTO SANITÁRIO.</t>
  </si>
  <si>
    <t>SINAPI 89711</t>
  </si>
  <si>
    <t>CORPO CX. SIFONADA DIAM. 150 X 150 X 50</t>
  </si>
  <si>
    <t>AGETOP 081663</t>
  </si>
  <si>
    <t>CORPO CX. SIFONADA DIAM. 150 X 185 X 75</t>
  </si>
  <si>
    <t>AGETOP 081664</t>
  </si>
  <si>
    <t>2.7</t>
  </si>
  <si>
    <t>GRELHA QUADRADA BRANCA DIAM. 150 MM</t>
  </si>
  <si>
    <t>AGETOP 081771</t>
  </si>
  <si>
    <t>2.8</t>
  </si>
  <si>
    <t>ADAPTADOR PARA VALVULA DE PIA,LAVAT.E TANQUE 40 MM</t>
  </si>
  <si>
    <t>AGETOP 082401</t>
  </si>
  <si>
    <t>2.9</t>
  </si>
  <si>
    <t>BUCHA DE REDUCAO SOLD.CURTO 50 X 40 mm</t>
  </si>
  <si>
    <t>AGETOP 081164</t>
  </si>
  <si>
    <t>2.10</t>
  </si>
  <si>
    <t>CURVA CURTA 90 GRAUS, PVC, SERIE NORMAL, ESGOTO PREDIAL, DN 40 MM, JUNTA SOLDÁVEL, FORNECIDO E INSTALADO EM RAMAL DE DESCARGA OU RAMAL DE ES
GOTO SANITÁRIO.</t>
  </si>
  <si>
    <t>SINAPI 89728</t>
  </si>
  <si>
    <t>JOELHO 45 GRAUS, PVC, SERIE NORMAL, ESGOTO PREDIAL, DN 40 MM, JUNTA SOLDÁVEL, FORNECIDO E INSTALADO EM RAMAL DE DESCARGA OU RAMAL DE ESGOTO
SANITÁRIO.</t>
  </si>
  <si>
    <t>SINAPI 89726</t>
  </si>
  <si>
    <t>2.12</t>
  </si>
  <si>
    <t>JOELHO 90 GRAUS, PVC, SERIE NORMAL, ESGOTO PREDIAL, DN 40 MM, JUNTA SOLDÁVEL, FORNECIDO E INSTALADO EM RAMAL DE DESCARGA OU RAMAL DE ESGOTO
SANITÁRIO.</t>
  </si>
  <si>
    <t>SINAPI 89724</t>
  </si>
  <si>
    <t>2.13</t>
  </si>
  <si>
    <t>JOELHO 90 GRAUS C/ANEL 40 mm</t>
  </si>
  <si>
    <t>AGETOP 81927</t>
  </si>
  <si>
    <t>2.14</t>
  </si>
  <si>
    <t>SIFÃO DO TIPO FLEXÍVEL EM PVC 3/4" X 1.1/2" - FORNECIMENTO E INSTALAÇÃO</t>
  </si>
  <si>
    <t>SINAPI 86883</t>
  </si>
  <si>
    <t>2.15</t>
  </si>
  <si>
    <t>VALVULA P/LAVATORIO PVC DIAMETRO 1"</t>
  </si>
  <si>
    <t>AGETOP 080581</t>
  </si>
  <si>
    <t>2.16</t>
  </si>
  <si>
    <t>ADAPTADOR JUNTA ELAST.P/SIFÃO METAL.40 MM X 1.1/2"</t>
  </si>
  <si>
    <t>AGETOP 082402</t>
  </si>
  <si>
    <t>2.17</t>
  </si>
  <si>
    <t>SIFAO P/PIA 1.1/2" X 2" METAL</t>
  </si>
  <si>
    <t>AGETOP 080670</t>
  </si>
  <si>
    <t>2.18</t>
  </si>
  <si>
    <t>JOELHO 90 GRAUS C/ANEL 50 MM</t>
  </si>
  <si>
    <t>AGETOP 081928</t>
  </si>
  <si>
    <t>2.19</t>
  </si>
  <si>
    <t>JOELHO 45 GRAUS, PVC, SERIE NORMAL, ESGOTO PREDIAL, DN 50 MM, JUNTA ELÁSTICA, FORNECIDO E INSTALADO EM RAMAL DE DESCARGA OU RAMAL DE ESGOTO
SANITÁRIO.</t>
  </si>
  <si>
    <t>SINAPI 89732</t>
  </si>
  <si>
    <t>2.20</t>
  </si>
  <si>
    <t>JOELHO 90 GRAUS, PVC, SERIE NORMAL, ESGOTO PREDIAL, DN 50 MM, JUNTA ELÁSTICA, FORNECIDO E INSTALADO EM RAMAL DE DESCARGA OU RAMAL DE ESGOTO
SANITÁRIO.</t>
  </si>
  <si>
    <t>SINAPI 89731</t>
  </si>
  <si>
    <t>2.21</t>
  </si>
  <si>
    <t>2.22</t>
  </si>
  <si>
    <t>LUVA SIMPLES, PVC, SERIE NORMAL, ESGOTO PREDIAL, DN 50 MM, JUNTA ELÁSTICA, FORNECIDO E INSTALADO EM RAMAL DE DESCARGA OU RAMAL DE ESGOTO SAN
ITÁRIO.</t>
  </si>
  <si>
    <t>SINAPI 89753</t>
  </si>
  <si>
    <t>2.23</t>
  </si>
  <si>
    <t>CURVA CURTA 90 GRAUS, PVC, SERIE NORMAL, ESGOTO PREDIAL, DN 100 MM, JUNTA ELÁSTICA, FORNECIDO E INSTALADO EM PRUMADA DE ESGOTO SANITÁRIO OU VENTILAÇÃO.</t>
  </si>
  <si>
    <t>SINAPI 89811</t>
  </si>
  <si>
    <t>2.24</t>
  </si>
  <si>
    <t>JUNÇÃO SIMPLES, PVC, SERIE NORMAL, ESGOTO PREDIAL, DN 100 X 100 MM</t>
  </si>
  <si>
    <t>SINAPI 89797</t>
  </si>
  <si>
    <t>2.25</t>
  </si>
  <si>
    <t>JUNCAO SIMPLES DIAM. 100 X 50 MM</t>
  </si>
  <si>
    <t>AGETOP 081973</t>
  </si>
  <si>
    <t>2.26</t>
  </si>
  <si>
    <t>JUNCAO SIMPLES DIAMETRO 50 X 50 MM</t>
  </si>
  <si>
    <t>AGETOP 081970</t>
  </si>
  <si>
    <t>2.27</t>
  </si>
  <si>
    <t>LUVA SIMPLES, PVC, SERIE NORMAL, ESGOTO PREDIAL, DN 100 MM, JUNTA ELÁSTICA, FORNECIDO E INSTALADO EM RAMAL DE DESCARGA OU RAMAL DE ESGOTO SANITÁRIO</t>
  </si>
  <si>
    <t>SINAPI 89778</t>
  </si>
  <si>
    <t>2.28</t>
  </si>
  <si>
    <t>JOELHO 90 GRAUS, PVC, SERIE NORMAL, ESGOTO PREDIAL, DN 100 MM, JUNTA E LÁSTICA, FORNECIDO E INSTALADO EM RAMAL DE DESCARGA OU RAMAL DE ESGOTO
SANITÁRIO.</t>
  </si>
  <si>
    <t>SINAPI 89744</t>
  </si>
  <si>
    <t>2.29</t>
  </si>
  <si>
    <t>ANEL DE VEDAÇÃO PARA VASO SANITÁRIO</t>
  </si>
  <si>
    <t>AGETOP 080510</t>
  </si>
  <si>
    <t>2.30</t>
  </si>
  <si>
    <t>JOELHO 45 GRAUS, PVC, SERIE NORMAL, ESGOTO PREDIAL, DN 100 MM, JUNTA E LÁSTICA, FORNECIDO E INSTALADO EM PRUMADA DE ESGOTO SANITÁRIO OU VENTI
LAÇÃO.</t>
  </si>
  <si>
    <t>SINAPI 89810</t>
  </si>
  <si>
    <t>2.31</t>
  </si>
  <si>
    <t>JOELHO 45 GRAUS, PVC, SERIE NORMAL, ESGOTO PREDIAL, DN 75 MM, JUNTA ELÁSTICA, FORNECIDO E INSTALADO EM PRUMADA DE ESGOTO SANITÁRIO OU VENTILAÇÃO.</t>
  </si>
  <si>
    <t>SINAPI 89806</t>
  </si>
  <si>
    <t>2.32</t>
  </si>
  <si>
    <t>TE SANITARIO DIAMETRO 50 X 50 MM</t>
  </si>
  <si>
    <t>AGETOP 082230</t>
  </si>
  <si>
    <t>2.33</t>
  </si>
  <si>
    <t>TE SANITARIO DIAMETRO 75 X 50 MM</t>
  </si>
  <si>
    <t>AGETOP 082231</t>
  </si>
  <si>
    <t>2.34</t>
  </si>
  <si>
    <t xml:space="preserve">CUBA DE EMBUTIR DE AÇO INOXIDÁVEL MÉDIA - FORNECIMENTO E INSTALAÇÃO. </t>
  </si>
  <si>
    <t>SINAPI 86900</t>
  </si>
  <si>
    <t>2.35</t>
  </si>
  <si>
    <t>CUBA DE EMBUTIR OVAL EM LOUÇA BRANCA, 35 X 50CM OU EQUIVALENTE - FORNECIMENTO E INSTALAÇÃO.</t>
  </si>
  <si>
    <t>SINAPI 86901</t>
  </si>
  <si>
    <t>2.36</t>
  </si>
  <si>
    <t>TANQUE DE LOUÇA BRANCA SUSPENSO, 18L OU EQUIVALENTE - FORNECIMENTO E INSTALAÇÃO.</t>
  </si>
  <si>
    <t>SINAPI 86874</t>
  </si>
  <si>
    <t>2.37</t>
  </si>
  <si>
    <t>VASO SANITARIO SIFONADO LOUÇA BRANCA PADRAO POPULAR, COM CONJUNTO PARA FIXAÇAO PARA VASO SANITÁRIO COM PARAFUSO, ARRUELA E BUCHA - FORNECIME
NTO E INSTALACAO</t>
  </si>
  <si>
    <t>SINAPI 6021</t>
  </si>
  <si>
    <t>2.38</t>
  </si>
  <si>
    <t>CUSTO TOTAL  DO SUBTÉRREO</t>
  </si>
  <si>
    <t>JOELHO 45 GRAUS, PVC, SOLDÁVEL, DN 60MM, INSTALADO EM RAMAL OU SUB-RAMAL DE ÁGUA FORNECIMENTO E INSTALAÇÃO</t>
  </si>
  <si>
    <t>SINAPI 89506</t>
  </si>
  <si>
    <t>TE, PVC, SOLDÁVEL, DN 32MM, INSTALADO EM PRUMADA DE ÁGUA FORNECIMENTO E INSTALAÇÃO</t>
  </si>
  <si>
    <t xml:space="preserve">SINAPI 89398 </t>
  </si>
  <si>
    <t>TÊ DE REDUÇÃO, PVC, SOLDÁVEL, DN 60MM X 50MM, INSTALADO EM PRUMADA DE ÁGUA - FORNECIMENTO E INSTALAÇÃO</t>
  </si>
  <si>
    <t>COTAÇÃO</t>
  </si>
  <si>
    <t>JOELHO 90 GRAUS COM BUCHA DE LATÃO, PVC, SOLDÁVEL, DN 32MM, X 3/4'' INSTALADO EM RAMAL OU SUB-RAMAL DE ÁGUA - FORNECIMENTO E INSTALAÇÃO</t>
  </si>
  <si>
    <t>REGISTRO DE GAVETA COM CANOPLA Ø 32MM (1") - FORNECIMENTO E INSTALAÇÃO</t>
  </si>
  <si>
    <t>REGISTRO DE PRESSÃO Ø 25MM (3/4") - FORNECIMENTO E INSTALAÇÃO</t>
  </si>
  <si>
    <t xml:space="preserve"> SINAPI 89349</t>
  </si>
  <si>
    <t>1.26</t>
  </si>
  <si>
    <t>ADAPTADOR CURTO COM BOLSA E ROSCA PARA REGISTRO, PVC, SOLDÁVEL, DN 32M M X 1'', INSTALADO EM RAMAL OU SUB-RAMAL DE ÁGUA - FORNECIMENTO E INSTALAÇÃO</t>
  </si>
  <si>
    <t>1.27</t>
  </si>
  <si>
    <t>ADAPTADOR CURTO COM BOLSA E ROSCA PARA REGISTRO, PVC, SOLDÁVEL, DN 50MM X 1.1/2, INSTALADO EM PRUMADA DE ÁGUA - FORNECIMENTO E INSTALAÇÃO</t>
  </si>
  <si>
    <t>1.28</t>
  </si>
  <si>
    <t>1.29</t>
  </si>
  <si>
    <t>1.30</t>
  </si>
  <si>
    <t>BUCHA DE REDUÇÃO SOLDÁVEL CURTA, PVC, DN 32X25</t>
  </si>
  <si>
    <t>1.31</t>
  </si>
  <si>
    <t>1.32</t>
  </si>
  <si>
    <t>1.33</t>
  </si>
  <si>
    <t>1.35</t>
  </si>
  <si>
    <t>BUCHA DE REDUÇÃO SOLDÁVEL LONGA, PVC, DN 60X25</t>
  </si>
  <si>
    <t>AGETOP 081181</t>
  </si>
  <si>
    <t>1.36</t>
  </si>
  <si>
    <t>BUCHA DE REDUÇÃO SOLDÁVEL LONGA, PVC, DN 60X32</t>
  </si>
  <si>
    <t>AGETOP 081182</t>
  </si>
  <si>
    <t>TAMPA CEGA REDONDA BRANCA DIAM. 150 MM</t>
  </si>
  <si>
    <t>AGETOP 082154</t>
  </si>
  <si>
    <t>CORPO RALO SIFONADO CILINDRICO 100 X 40</t>
  </si>
  <si>
    <t>AGETOP 081690</t>
  </si>
  <si>
    <t>GRELHA QUADRADA BRANCA DIAM. 100 MM</t>
  </si>
  <si>
    <t>AGETOP 081770</t>
  </si>
  <si>
    <t>MICTORIO SIFONADO DE LOUCA BRANCA COM PERTENCES, COM REGISTRO DE PRESSAO 1/2" COM CANOPLA CROMADA ACABAMENTO SIMPLES E CONJUNTO PARA FIXACAO
- FORNECIMENTO E INSTALACAO</t>
  </si>
  <si>
    <t>SINAPI 74234/001</t>
  </si>
  <si>
    <t>CUSTO TOTAL  DO TÉRREO</t>
  </si>
  <si>
    <t>TE, PVC, SOLDÁVEL, DN 25MM (1/2''), COM BUCHA DE LATÃO, INSTALADO EM PRUMADA DE ÁGUA FORNECIMENTO E INSTALAÇÃO</t>
  </si>
  <si>
    <t>SINAPI 89396</t>
  </si>
  <si>
    <t>JOELHO 45 GRAUS, PVC, SERIE NORMAL, ESGOTO PREDIAL, DN 100 MM, JUNTA E LÁSTICA, FORNECIDO E INSTALADO EM PRUMADA DE ESGOTO SANITÁRIO OU VENTILAÇÃO.</t>
  </si>
  <si>
    <t>CAIXA DE GORDURA E INSPEÇÃO EM PVC/ABS 19 LITROS COM TAMPA E PORTA TAMPA E CESTO DE LIMPEZA REMOVÍVEL</t>
  </si>
  <si>
    <t>AGETOP 081846</t>
  </si>
  <si>
    <t>VASO SANITARIO INFANTIL SIFONADO, PARA VALVULA DE DESCARGA, EM LOUCA BRANCA, COM ACESSORIOS, INCLUSIVE ASSENTO PLASTICO, BOLSA DE BORRACHA P
ARA LIGACAO, TUBO PVC LIGACAO - FORNECIMENTO E INSTALACAO</t>
  </si>
  <si>
    <t>SINAPI 72739</t>
  </si>
  <si>
    <t xml:space="preserve">CUSTO TOTAL  DO 1º PAVIMENTO </t>
  </si>
  <si>
    <t>TUBO, PVC, SOLDÁVEL, DN 85MM, INSTALADO EM PRUMADA DE ÁGUA - FORNECIMENTO E INSTALACAO</t>
  </si>
  <si>
    <t>SINAPI 89452</t>
  </si>
  <si>
    <t>TUBO, PVC, SOLDÁVEL, DN 110MM, INSTALADO EM PRUMADA DE ÁGUA - FORNECIMENTO E INSTALACAO</t>
  </si>
  <si>
    <t>JOELHO PVC SOLD 90G P/ AGUA FRIA PREDIAL 110 MM</t>
  </si>
  <si>
    <t>AGETOP 081328</t>
  </si>
  <si>
    <t>JOELHO PVC SOLD 90G P/ AGUA FRIA PREDIAL 85 MM</t>
  </si>
  <si>
    <t>SINAPI 89521</t>
  </si>
  <si>
    <t>JOELHO 90 GRAUS, PVC, SOLDÁVEL, DN 75MM, INSTALADO EM RAMAL OU SUB-RAMAL DE ÁGUA FORNECIMENTO E INSTALAÇÃO</t>
  </si>
  <si>
    <t xml:space="preserve">SINAPI 89513 </t>
  </si>
  <si>
    <t>TE, PVC, SOLDÁVEL, DN 110MM, INSTALADO EM PRUMADA DE ÁGUA FORNECIMENTO E INSTALAÇÃO</t>
  </si>
  <si>
    <t>AGETOP 081409</t>
  </si>
  <si>
    <t>TE, PVC, SOLDÁVEL, DN 85MM, INSTALADO EM PRUMADA DE ÁGUA FORNECIMENTO E INSTALAÇÃO</t>
  </si>
  <si>
    <t>SINAPI 89631</t>
  </si>
  <si>
    <t>TE, PVC, SOLDÁVEL, DN 75MM, INSTALADO EM PRUMADA DE ÁGUA, FORNECIMENTO E INSTALAÇÃO</t>
  </si>
  <si>
    <t>SINAPI 89629</t>
  </si>
  <si>
    <t>BUCHA DE REDUÇÃO SOLDÁVEL CURTA 110X85 MM un</t>
  </si>
  <si>
    <t>AGETOP 081168</t>
  </si>
  <si>
    <t>BUCHA DE REDUÇÃO SOLDÁVEL CURTA 85 X 60 MM un</t>
  </si>
  <si>
    <t>AGETOP 081167</t>
  </si>
  <si>
    <t>BUCHA DE REDUÇÃO SOLDÁVEL CURTA 75 X 60 MM un</t>
  </si>
  <si>
    <t>VÁLVULA DE ESFERA 4''</t>
  </si>
  <si>
    <t>AGETOP 080983</t>
  </si>
  <si>
    <t>VÁLVULA DE ESFERA 2''</t>
  </si>
  <si>
    <t>SINAPI 73870/006</t>
  </si>
  <si>
    <t>VÁLVULA DE ESFERA 2 1/2''</t>
  </si>
  <si>
    <t>AGETOP 080981</t>
  </si>
  <si>
    <t>ADAPTADOR CURTO COM BOLSA E ROSCA PARA REGISTRO, PVC, SOLDÁVEL, DN 60MM X 2'', INSTALADO EM PRUMADA DE ÁGUA FORNECIMENTO E INSTALAÇÃO.</t>
  </si>
  <si>
    <t>SINAPI 89610</t>
  </si>
  <si>
    <t>ADAPTADOR CURTO COM BOLSA E ROSCA PARA REGISTRO, PVC, SOLDÁVEL, DN 75MM X 2.1/2, INSTALADO EM PRUMADA DE ÁGUA FORNECIMENTO E INSTALAÇÃO.</t>
  </si>
  <si>
    <t>SINAPI 89613</t>
  </si>
  <si>
    <t>ADAPTADOR CURTO COM BOLSA E ROSCA PARA REGISTRO, PVC, SOLDÁVEL, DN 110MM X 4'', INSTALADO EM PRUMADA DE ÁGUA FORNECIMENTO E INSTALAÇÃO.</t>
  </si>
  <si>
    <t>AGETOP 081073</t>
  </si>
  <si>
    <t>ADAPTADOR PVC SOLDAVEL COM FLANGES LIVRES PARA CAIXA D'AGUA 60MMX2'',FORNECIMENTO E INSTALACAO</t>
  </si>
  <si>
    <t>SINAPI 72793</t>
  </si>
  <si>
    <t>ADAPTADOR PVC SOLDAVEL COM FLANGES LIVRES PARA CAIXA D'AGUA 75MMX2.1/2,FORNECIMENTO E INSTALACAO</t>
  </si>
  <si>
    <t>SINAPI 72794</t>
  </si>
  <si>
    <t>ADAPTADOR PVC SOLDAVEL COM FLANGES LIVRES PARA CAIXA D'AGUA 110MMX4"</t>
  </si>
  <si>
    <t>SINAPI 72796</t>
  </si>
  <si>
    <t>TORNEIRA DE BOIA VAZAO TOTAL 2'' COM BALAO PLASTICO - FORNECIMENTO E INSTALAÇÃO</t>
  </si>
  <si>
    <t>SINAPI 74058/002</t>
  </si>
  <si>
    <t>RALO TIPO ABACAXI EM FERRO FUNDIDO DN 150</t>
  </si>
  <si>
    <t>RALO TIPO ABACAXI EM FERRO FUNDIDO DN 100</t>
  </si>
  <si>
    <t>REDUÇÃO EXCÊNTRICA, PVC, SERIE R, ÁGUA PLUVIAL, DN 150 X 100 MM,</t>
  </si>
  <si>
    <t>SINAPI 89681</t>
  </si>
  <si>
    <t>REDUÇÃO EXCÊNTRICA, PVC, SERIE R, ÁGUA PLUVIAL, DN 100 X 75 MM, JUNTA ELÁSTICA, FORNECIDO E INSTALADO EM RAMAL DE ENCAMINHAMENTO. AF_12/2014</t>
  </si>
  <si>
    <t>SINAPI 89557</t>
  </si>
  <si>
    <t>JOELHO 90 GRAUS, PVC, SERIE R, ÁGUA PLUVIAL, DN 75 MM, JUNTA ELÁSTICA, FORNECIDO E INSTALADO EM CONDUTORES VERTICAIS DE ÁGUAS PLUVIAIS. AF_1
2/2014</t>
  </si>
  <si>
    <t>SINAPI 89581</t>
  </si>
  <si>
    <t>JOELHO 90 GRAUS, PVC, SERIE R, ÁGUA PLUVIAL, DN 150 MM, JUNTA ELÁSTICA, FORNECIDO E INSTALADO EM CONDUTORES VERTICAIS DE ÁGUAS PLUVIAIS</t>
  </si>
  <si>
    <t>SINAPI 89590</t>
  </si>
  <si>
    <t>JOELHO 45 GRAUS, PVC, SERIE R, ÁGUA PLUVIAL, DN 150 MM, JUNTA ELÁSTICA , FORNECIDO E INSTALADO EM CONDUTORES VERTICAIS DE ÁGUAS PLUVIAIS. AF_
12/2014</t>
  </si>
  <si>
    <t>SINAPI 89591</t>
  </si>
  <si>
    <t>CUSTO TOTAL  DO BARRILETE</t>
  </si>
  <si>
    <t>JANEIRO DE 2016</t>
  </si>
  <si>
    <t>TUBO,CPVC, SOLDÁVEL, DN 54MM, INSTALADO EM PRUMADA DE ÁGUA - FORNECIMENTO E INSTALACAO</t>
  </si>
  <si>
    <t>TUBO, PVC, SOLDÁVEL, DN60MM, INSTALADO EM PRUMADA DE ÁGUA - FORNECIMENTO E INSTALACAO</t>
  </si>
  <si>
    <t>TUBO, PVC, SOLDÁVEL, DN 25MM, INSTALADO EM PRUMADA DE ÁGUA - FORNECIMENTO E INSTALACAO</t>
  </si>
  <si>
    <t>JOELHO CPVC SOLD 90G P/ AGUA FRIA PREDIAL 54 MM</t>
  </si>
  <si>
    <t>JOELHO 45 GRAUS, PVC, SOLDÁVEL, DN 75MM, INSTALADO EM RAMAL OU SUB-RAMAL DE ÁGUA FORNECIMENTO E INSTALAÇÃO</t>
  </si>
  <si>
    <t>SINAPI 89515</t>
  </si>
  <si>
    <t>JOELHO 90 GRAUS, PVC, SOLDÁVEL, DN 75MM, INSTALADO EM PRUMADA DE ÁGUA - FORNECIMENTO E INSTALAÇÃO</t>
  </si>
  <si>
    <t>JOELHO 90 GRAUS, PVC, SOLDÁVEL, DN 25MM, INSTALADO EM PRUMADA DE ÁGUA - FORNECIMENTO E INSTALAÇÃO</t>
  </si>
  <si>
    <t>TE, CPVC, SOLDÁVEL, DN 54MM, INSTALADO EM PRUMADA DE ÁGUA FORNECIMENTO E INSTALAÇÃO</t>
  </si>
  <si>
    <t>TE, PVC, SOLDÁVEL, DN 60MM, INSTALADO EM PRUMADA DE ÁGUA, FORNECIMENTO E INSTALAÇÃO</t>
  </si>
  <si>
    <t>TE DE REDUÇÃO, PVC, SOLDÁVEL, DN 50MM X 25MM INSTALADO EM PRUMADA DE ÁGUA FORNECIMENTO E INSTALAÇÃO</t>
  </si>
  <si>
    <t>BUCHA DE REDUÇÃO SOLDÁVEL CURTA 60 X 54 MM un</t>
  </si>
  <si>
    <t>BUCHA DE REDUÇÃO SOLDÁVEL CURTA 50X25 MM un</t>
  </si>
  <si>
    <t>BUCHA DE REDUÇÃO SOLDÁVEL CURTA 60 X 50 MM un</t>
  </si>
  <si>
    <t>AGETOP 080980</t>
  </si>
  <si>
    <t xml:space="preserve">TORNEIRA DE JARDIM </t>
  </si>
  <si>
    <t>SINAPI 86913</t>
  </si>
  <si>
    <t>CAIXA DE PASSAGEM 40X40CM</t>
  </si>
  <si>
    <t>SINAPI 83447</t>
  </si>
  <si>
    <t>CONJUNTO MOTOR-BOMBA 7,5 CV 42 MCA</t>
  </si>
  <si>
    <t>TORNEIRA DE BOIA VAZAO TOTAL 2'' COM BALAO  DE LATÃO - FORNECIMENTO E INSTALAÇÃO</t>
  </si>
  <si>
    <t>CUSTO TOTAL  DA IMPLATANÇÃO 1A ETAPA</t>
  </si>
  <si>
    <t>TUBO,CPVC, SOLDÁVEL, DN 73MM, INSTALADO EM PRUMADA DE ÁGUA - FORNECIMENTO E INSTALACAO</t>
  </si>
  <si>
    <t>TE, PVC, SOLDÁVEL, DN 50MM, INSTALADO EM PRUMADA DE ÁGUA, FORNECIMENTO E INSTALAÇÃO</t>
  </si>
  <si>
    <t>BUCHA DE REDUÇÃO SOLDÁVEL CURTA 75 X 50 MM un</t>
  </si>
  <si>
    <t>AGETOP 081185</t>
  </si>
  <si>
    <t>AGETOP 080982</t>
  </si>
  <si>
    <t>ADAPTADOR PVC SOLDAVEL COM FLANGES LIVRES PARA CAIXA D'AGUA 75MMX2 1/2'',FORNECIMENTO E INSTALACAO</t>
  </si>
  <si>
    <t>CAIXA DE PASSAGEM 60X60CM</t>
  </si>
  <si>
    <t>SINAPI 83449</t>
  </si>
  <si>
    <t>CONJUNTO MOTOR-BOMBA 5 CV 36 MCA</t>
  </si>
  <si>
    <t>RESERVATÓRIO INFERIOR EM CONCRETO 137.200 LITROS</t>
  </si>
  <si>
    <t>HIDRÔMETRO 30M³/H</t>
  </si>
  <si>
    <t>COLUNA PIEZOMÉTRICA</t>
  </si>
  <si>
    <t>TORNEIRA DE BOIA VAZAO TOTAL 2 1/2'' COM BALAO  DE LATÃO - FORNECIMENTO E INSTALAÇÃO</t>
  </si>
  <si>
    <t>CUSTO TOTAL  DA IMPLANTAÇÃO 2A ETAPA</t>
  </si>
  <si>
    <t>CAIXA DE INSPEÇÃO EM CONCRETO PRÉ-MOLDADO DN 60MM COM TAMPA H= 60CM - FORNECIMENTO E INSTALACAO</t>
  </si>
  <si>
    <t>PÇ</t>
  </si>
  <si>
    <t>SINAPI 74166/001</t>
  </si>
  <si>
    <t>Rede Pluvial</t>
  </si>
  <si>
    <t>TUBO PVC, SERIE NORMAL, ESGOTO PREDIAL, DN 150 MM, FORNECIDO E INSTALADO EM SUBCOLETOR AÉREO DE ESGOTO SANITÁRIO. AF_12/2014_P</t>
  </si>
  <si>
    <t>SINAPI 89849</t>
  </si>
  <si>
    <t>RALO SEMISFÉRICO EM FERRO FUNDIDO DN 150</t>
  </si>
  <si>
    <t>3.4</t>
  </si>
  <si>
    <t>3.5</t>
  </si>
  <si>
    <t>CURVA LONGA 90 GRAUS, PVC, SERIE NORMAL, ESGOTO PREDIAL, DN 100 MM, JUNTA ELÁSTICA, FORNECIDO E INSTALADO EM RAMAL DE DESCARGA OU RAMAL DE E
SGOTO SANITÁRIO. AF_12/2014</t>
  </si>
  <si>
    <t>SINAPI 73963/016</t>
  </si>
  <si>
    <t>3.6</t>
  </si>
  <si>
    <t>3.7</t>
  </si>
  <si>
    <t>3.8</t>
  </si>
  <si>
    <t>CUSTO TOTAL  DO GUARITA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</si>
</sst>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_-;\-* #,##0.00_-;_-* \-??_-;_-@_-"/>
    <numFmt numFmtId="166" formatCode="#,##0.00"/>
    <numFmt numFmtId="167" formatCode="@"/>
    <numFmt numFmtId="168" formatCode="#,##0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Protection="0">
      <alignment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Protection="0">
      <alignment/>
    </xf>
    <xf numFmtId="164" fontId="1" fillId="3" borderId="0" applyNumberFormat="0" applyBorder="0" applyProtection="0">
      <alignment/>
    </xf>
    <xf numFmtId="164" fontId="1" fillId="4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6" borderId="0" applyNumberFormat="0" applyBorder="0" applyProtection="0">
      <alignment/>
    </xf>
    <xf numFmtId="164" fontId="1" fillId="7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9" borderId="0" applyNumberFormat="0" applyBorder="0" applyProtection="0">
      <alignment/>
    </xf>
    <xf numFmtId="164" fontId="1" fillId="10" borderId="0" applyNumberFormat="0" applyBorder="0" applyProtection="0">
      <alignment/>
    </xf>
    <xf numFmtId="164" fontId="1" fillId="5" borderId="0" applyNumberFormat="0" applyBorder="0" applyProtection="0">
      <alignment/>
    </xf>
    <xf numFmtId="164" fontId="1" fillId="8" borderId="0" applyNumberFormat="0" applyBorder="0" applyProtection="0">
      <alignment/>
    </xf>
    <xf numFmtId="164" fontId="1" fillId="11" borderId="0" applyNumberFormat="0" applyBorder="0" applyProtection="0">
      <alignment/>
    </xf>
    <xf numFmtId="164" fontId="2" fillId="12" borderId="0" applyNumberFormat="0" applyBorder="0" applyProtection="0">
      <alignment/>
    </xf>
    <xf numFmtId="164" fontId="2" fillId="9" borderId="0" applyNumberFormat="0" applyBorder="0" applyProtection="0">
      <alignment/>
    </xf>
    <xf numFmtId="164" fontId="2" fillId="10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5" borderId="0" applyNumberFormat="0" applyBorder="0" applyProtection="0">
      <alignment/>
    </xf>
    <xf numFmtId="164" fontId="2" fillId="16" borderId="0" applyNumberFormat="0" applyBorder="0" applyProtection="0">
      <alignment/>
    </xf>
    <xf numFmtId="164" fontId="2" fillId="17" borderId="0" applyNumberFormat="0" applyBorder="0" applyProtection="0">
      <alignment/>
    </xf>
    <xf numFmtId="164" fontId="2" fillId="18" borderId="0" applyNumberFormat="0" applyBorder="0" applyProtection="0">
      <alignment/>
    </xf>
    <xf numFmtId="164" fontId="2" fillId="13" borderId="0" applyNumberFormat="0" applyBorder="0" applyProtection="0">
      <alignment/>
    </xf>
    <xf numFmtId="164" fontId="2" fillId="14" borderId="0" applyNumberFormat="0" applyBorder="0" applyProtection="0">
      <alignment/>
    </xf>
    <xf numFmtId="164" fontId="2" fillId="19" borderId="0" applyNumberFormat="0" applyBorder="0" applyProtection="0">
      <alignment/>
    </xf>
    <xf numFmtId="164" fontId="3" fillId="3" borderId="0" applyNumberFormat="0" applyBorder="0" applyProtection="0">
      <alignment/>
    </xf>
    <xf numFmtId="164" fontId="4" fillId="20" borderId="1" applyNumberFormat="0" applyProtection="0">
      <alignment/>
    </xf>
    <xf numFmtId="164" fontId="5" fillId="21" borderId="2" applyNumberFormat="0" applyProtection="0">
      <alignment/>
    </xf>
    <xf numFmtId="164" fontId="6" fillId="0" borderId="0" applyNumberFormat="0" applyFill="0" applyBorder="0" applyProtection="0">
      <alignment/>
    </xf>
    <xf numFmtId="164" fontId="7" fillId="4" borderId="0" applyNumberFormat="0" applyBorder="0" applyProtection="0">
      <alignment/>
    </xf>
    <xf numFmtId="164" fontId="8" fillId="0" borderId="3" applyNumberFormat="0" applyFill="0" applyProtection="0">
      <alignment/>
    </xf>
    <xf numFmtId="164" fontId="9" fillId="0" borderId="4" applyNumberFormat="0" applyFill="0" applyProtection="0">
      <alignment/>
    </xf>
    <xf numFmtId="164" fontId="10" fillId="0" borderId="5" applyNumberFormat="0" applyFill="0" applyProtection="0">
      <alignment/>
    </xf>
    <xf numFmtId="164" fontId="10" fillId="0" borderId="0" applyNumberFormat="0" applyFill="0" applyBorder="0" applyProtection="0">
      <alignment/>
    </xf>
    <xf numFmtId="164" fontId="11" fillId="7" borderId="1" applyNumberFormat="0" applyProtection="0">
      <alignment/>
    </xf>
    <xf numFmtId="164" fontId="12" fillId="0" borderId="6" applyNumberFormat="0" applyFill="0" applyProtection="0">
      <alignment/>
    </xf>
    <xf numFmtId="164" fontId="13" fillId="22" borderId="0" applyNumberFormat="0" applyBorder="0" applyProtection="0">
      <alignment/>
    </xf>
    <xf numFmtId="164" fontId="0" fillId="0" borderId="0">
      <alignment/>
      <protection/>
    </xf>
    <xf numFmtId="164" fontId="0" fillId="23" borderId="7" applyNumberFormat="0" applyProtection="0">
      <alignment/>
    </xf>
    <xf numFmtId="164" fontId="14" fillId="20" borderId="8" applyNumberFormat="0" applyProtection="0">
      <alignment/>
    </xf>
    <xf numFmtId="164" fontId="15" fillId="0" borderId="0" applyNumberFormat="0" applyFill="0" applyBorder="0" applyProtection="0">
      <alignment/>
    </xf>
    <xf numFmtId="165" fontId="0" fillId="0" borderId="0" applyFill="0" applyBorder="0" applyProtection="0">
      <alignment/>
    </xf>
    <xf numFmtId="164" fontId="16" fillId="0" borderId="0" applyNumberFormat="0" applyFill="0" applyBorder="0" applyProtection="0">
      <alignment/>
    </xf>
  </cellStyleXfs>
  <cellXfs count="10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8" fillId="0" borderId="9" xfId="0" applyFont="1" applyFill="1" applyBorder="1" applyAlignment="1">
      <alignment horizontal="left" vertical="center" wrapText="1"/>
    </xf>
    <xf numFmtId="165" fontId="18" fillId="0" borderId="10" xfId="15" applyFont="1" applyFill="1" applyBorder="1" applyAlignment="1" applyProtection="1">
      <alignment horizontal="left" vertical="center" wrapText="1"/>
      <protection/>
    </xf>
    <xf numFmtId="166" fontId="18" fillId="0" borderId="11" xfId="0" applyNumberFormat="1" applyFont="1" applyFill="1" applyBorder="1" applyAlignment="1">
      <alignment horizontal="right" vertical="center" wrapText="1"/>
    </xf>
    <xf numFmtId="166" fontId="18" fillId="0" borderId="12" xfId="0" applyNumberFormat="1" applyFont="1" applyFill="1" applyBorder="1" applyAlignment="1">
      <alignment vertical="center" wrapText="1"/>
    </xf>
    <xf numFmtId="164" fontId="18" fillId="0" borderId="10" xfId="0" applyFont="1" applyFill="1" applyBorder="1" applyAlignment="1">
      <alignment horizontal="left" vertical="center" wrapText="1"/>
    </xf>
    <xf numFmtId="167" fontId="18" fillId="0" borderId="13" xfId="0" applyNumberFormat="1" applyFont="1" applyFill="1" applyBorder="1" applyAlignment="1">
      <alignment horizontal="left" vertical="center" wrapText="1"/>
    </xf>
    <xf numFmtId="164" fontId="18" fillId="0" borderId="14" xfId="0" applyFont="1" applyFill="1" applyBorder="1" applyAlignment="1">
      <alignment horizontal="left" vertical="center" wrapText="1"/>
    </xf>
    <xf numFmtId="166" fontId="19" fillId="0" borderId="11" xfId="0" applyNumberFormat="1" applyFont="1" applyBorder="1" applyAlignment="1">
      <alignment/>
    </xf>
    <xf numFmtId="164" fontId="18" fillId="0" borderId="14" xfId="0" applyFont="1" applyFill="1" applyBorder="1" applyAlignment="1">
      <alignment vertical="center" wrapText="1"/>
    </xf>
    <xf numFmtId="166" fontId="19" fillId="0" borderId="13" xfId="0" applyNumberFormat="1" applyFont="1" applyBorder="1" applyAlignment="1">
      <alignment horizontal="left"/>
    </xf>
    <xf numFmtId="164" fontId="20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/>
    </xf>
    <xf numFmtId="164" fontId="21" fillId="0" borderId="0" xfId="0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vertical="top"/>
    </xf>
    <xf numFmtId="164" fontId="20" fillId="0" borderId="0" xfId="0" applyNumberFormat="1" applyFont="1" applyFill="1" applyBorder="1" applyAlignment="1">
      <alignment horizontal="center" vertical="top"/>
    </xf>
    <xf numFmtId="164" fontId="20" fillId="0" borderId="0" xfId="0" applyFont="1" applyAlignment="1">
      <alignment/>
    </xf>
    <xf numFmtId="164" fontId="22" fillId="0" borderId="15" xfId="0" applyFont="1" applyFill="1" applyBorder="1" applyAlignment="1">
      <alignment/>
    </xf>
    <xf numFmtId="164" fontId="23" fillId="0" borderId="16" xfId="0" applyFont="1" applyFill="1" applyBorder="1" applyAlignment="1">
      <alignment/>
    </xf>
    <xf numFmtId="164" fontId="23" fillId="0" borderId="17" xfId="0" applyFont="1" applyFill="1" applyBorder="1" applyAlignment="1">
      <alignment/>
    </xf>
    <xf numFmtId="164" fontId="24" fillId="0" borderId="17" xfId="0" applyFont="1" applyFill="1" applyBorder="1" applyAlignment="1">
      <alignment horizontal="right"/>
    </xf>
    <xf numFmtId="164" fontId="18" fillId="0" borderId="18" xfId="0" applyFont="1" applyFill="1" applyBorder="1" applyAlignment="1">
      <alignment horizontal="left"/>
    </xf>
    <xf numFmtId="164" fontId="18" fillId="0" borderId="19" xfId="0" applyFont="1" applyFill="1" applyBorder="1" applyAlignment="1">
      <alignment horizontal="center"/>
    </xf>
    <xf numFmtId="164" fontId="18" fillId="0" borderId="20" xfId="0" applyNumberFormat="1" applyFont="1" applyFill="1" applyBorder="1" applyAlignment="1">
      <alignment horizontal="left"/>
    </xf>
    <xf numFmtId="164" fontId="0" fillId="0" borderId="21" xfId="0" applyFont="1" applyFill="1" applyBorder="1" applyAlignment="1">
      <alignment/>
    </xf>
    <xf numFmtId="164" fontId="0" fillId="0" borderId="22" xfId="0" applyFont="1" applyFill="1" applyBorder="1" applyAlignment="1">
      <alignment horizontal="center"/>
    </xf>
    <xf numFmtId="164" fontId="0" fillId="0" borderId="23" xfId="0" applyFont="1" applyFill="1" applyBorder="1" applyAlignment="1">
      <alignment horizontal="right"/>
    </xf>
    <xf numFmtId="164" fontId="0" fillId="0" borderId="20" xfId="0" applyFont="1" applyFill="1" applyBorder="1" applyAlignment="1">
      <alignment horizontal="center"/>
    </xf>
    <xf numFmtId="164" fontId="0" fillId="0" borderId="24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25" fillId="0" borderId="25" xfId="0" applyFont="1" applyFill="1" applyBorder="1" applyAlignment="1">
      <alignment horizontal="right" vertical="center"/>
    </xf>
    <xf numFmtId="164" fontId="25" fillId="0" borderId="26" xfId="0" applyFont="1" applyFill="1" applyBorder="1" applyAlignment="1">
      <alignment wrapText="1"/>
    </xf>
    <xf numFmtId="164" fontId="25" fillId="0" borderId="25" xfId="0" applyFont="1" applyFill="1" applyBorder="1" applyAlignment="1">
      <alignment horizontal="center" vertical="center"/>
    </xf>
    <xf numFmtId="166" fontId="25" fillId="0" borderId="27" xfId="0" applyNumberFormat="1" applyFont="1" applyFill="1" applyBorder="1" applyAlignment="1">
      <alignment horizontal="center"/>
    </xf>
    <xf numFmtId="166" fontId="25" fillId="0" borderId="28" xfId="0" applyNumberFormat="1" applyFont="1" applyFill="1" applyBorder="1" applyAlignment="1">
      <alignment horizontal="right"/>
    </xf>
    <xf numFmtId="166" fontId="25" fillId="0" borderId="29" xfId="0" applyNumberFormat="1" applyFont="1" applyFill="1" applyBorder="1" applyAlignment="1">
      <alignment horizontal="right"/>
    </xf>
    <xf numFmtId="166" fontId="25" fillId="0" borderId="30" xfId="0" applyNumberFormat="1" applyFont="1" applyFill="1" applyBorder="1" applyAlignment="1">
      <alignment horizontal="right"/>
    </xf>
    <xf numFmtId="166" fontId="25" fillId="0" borderId="31" xfId="0" applyNumberFormat="1" applyFont="1" applyFill="1" applyBorder="1" applyAlignment="1">
      <alignment horizontal="right"/>
    </xf>
    <xf numFmtId="166" fontId="25" fillId="0" borderId="27" xfId="0" applyNumberFormat="1" applyFont="1" applyFill="1" applyBorder="1" applyAlignment="1">
      <alignment horizontal="right"/>
    </xf>
    <xf numFmtId="166" fontId="18" fillId="0" borderId="0" xfId="0" applyNumberFormat="1" applyFont="1" applyAlignment="1">
      <alignment horizontal="center"/>
    </xf>
    <xf numFmtId="167" fontId="26" fillId="24" borderId="28" xfId="0" applyNumberFormat="1" applyFont="1" applyFill="1" applyBorder="1" applyAlignment="1">
      <alignment horizontal="right"/>
    </xf>
    <xf numFmtId="164" fontId="26" fillId="24" borderId="27" xfId="0" applyFont="1" applyFill="1" applyBorder="1" applyAlignment="1">
      <alignment wrapText="1"/>
    </xf>
    <xf numFmtId="166" fontId="26" fillId="24" borderId="32" xfId="0" applyNumberFormat="1" applyFont="1" applyFill="1" applyBorder="1" applyAlignment="1">
      <alignment horizontal="center"/>
    </xf>
    <xf numFmtId="166" fontId="27" fillId="24" borderId="27" xfId="0" applyNumberFormat="1" applyFont="1" applyFill="1" applyBorder="1" applyAlignment="1">
      <alignment horizontal="center"/>
    </xf>
    <xf numFmtId="166" fontId="26" fillId="24" borderId="31" xfId="0" applyNumberFormat="1" applyFont="1" applyFill="1" applyBorder="1" applyAlignment="1">
      <alignment horizontal="center"/>
    </xf>
    <xf numFmtId="166" fontId="26" fillId="24" borderId="29" xfId="0" applyNumberFormat="1" applyFont="1" applyFill="1" applyBorder="1" applyAlignment="1">
      <alignment horizontal="right"/>
    </xf>
    <xf numFmtId="166" fontId="26" fillId="24" borderId="27" xfId="0" applyNumberFormat="1" applyFont="1" applyFill="1" applyBorder="1" applyAlignment="1">
      <alignment horizontal="right"/>
    </xf>
    <xf numFmtId="166" fontId="26" fillId="24" borderId="25" xfId="0" applyNumberFormat="1" applyFont="1" applyFill="1" applyBorder="1" applyAlignment="1">
      <alignment horizontal="right"/>
    </xf>
    <xf numFmtId="166" fontId="26" fillId="24" borderId="33" xfId="0" applyNumberFormat="1" applyFont="1" applyFill="1" applyBorder="1" applyAlignment="1">
      <alignment horizontal="right"/>
    </xf>
    <xf numFmtId="166" fontId="18" fillId="24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4" fontId="25" fillId="0" borderId="27" xfId="0" applyFont="1" applyFill="1" applyBorder="1" applyAlignment="1">
      <alignment wrapText="1"/>
    </xf>
    <xf numFmtId="166" fontId="26" fillId="24" borderId="34" xfId="0" applyNumberFormat="1" applyFont="1" applyFill="1" applyBorder="1" applyAlignment="1">
      <alignment horizontal="right"/>
    </xf>
    <xf numFmtId="164" fontId="25" fillId="25" borderId="25" xfId="0" applyFont="1" applyFill="1" applyBorder="1" applyAlignment="1">
      <alignment horizontal="right" vertical="center"/>
    </xf>
    <xf numFmtId="166" fontId="25" fillId="0" borderId="32" xfId="0" applyNumberFormat="1" applyFont="1" applyFill="1" applyBorder="1" applyAlignment="1">
      <alignment horizontal="right"/>
    </xf>
    <xf numFmtId="164" fontId="25" fillId="0" borderId="35" xfId="0" applyFont="1" applyFill="1" applyBorder="1" applyAlignment="1">
      <alignment horizontal="center" vertical="center"/>
    </xf>
    <xf numFmtId="164" fontId="25" fillId="0" borderId="33" xfId="0" applyFont="1" applyFill="1" applyBorder="1" applyAlignment="1">
      <alignment horizontal="center" vertical="center"/>
    </xf>
    <xf numFmtId="166" fontId="25" fillId="0" borderId="28" xfId="0" applyNumberFormat="1" applyFont="1" applyFill="1" applyBorder="1" applyAlignment="1">
      <alignment horizontal="right" vertical="center"/>
    </xf>
    <xf numFmtId="166" fontId="25" fillId="0" borderId="31" xfId="0" applyNumberFormat="1" applyFont="1" applyFill="1" applyBorder="1" applyAlignment="1">
      <alignment horizontal="right" vertical="center"/>
    </xf>
    <xf numFmtId="166" fontId="25" fillId="0" borderId="27" xfId="0" applyNumberFormat="1" applyFont="1" applyFill="1" applyBorder="1" applyAlignment="1">
      <alignment horizontal="right" vertical="center"/>
    </xf>
    <xf numFmtId="168" fontId="18" fillId="0" borderId="0" xfId="0" applyNumberFormat="1" applyFont="1" applyAlignment="1">
      <alignment horizontal="center"/>
    </xf>
    <xf numFmtId="166" fontId="0" fillId="26" borderId="0" xfId="0" applyNumberFormat="1" applyFont="1" applyFill="1" applyAlignment="1">
      <alignment/>
    </xf>
    <xf numFmtId="166" fontId="0" fillId="25" borderId="0" xfId="0" applyNumberFormat="1" applyFont="1" applyFill="1" applyAlignment="1">
      <alignment/>
    </xf>
    <xf numFmtId="164" fontId="25" fillId="0" borderId="26" xfId="0" applyFont="1" applyFill="1" applyBorder="1" applyAlignment="1">
      <alignment horizontal="left" wrapText="1"/>
    </xf>
    <xf numFmtId="164" fontId="25" fillId="24" borderId="25" xfId="0" applyFont="1" applyFill="1" applyBorder="1" applyAlignment="1">
      <alignment horizontal="right" vertical="center"/>
    </xf>
    <xf numFmtId="164" fontId="25" fillId="24" borderId="26" xfId="0" applyFont="1" applyFill="1" applyBorder="1" applyAlignment="1">
      <alignment wrapText="1"/>
    </xf>
    <xf numFmtId="166" fontId="25" fillId="24" borderId="27" xfId="0" applyNumberFormat="1" applyFont="1" applyFill="1" applyBorder="1" applyAlignment="1">
      <alignment horizontal="center"/>
    </xf>
    <xf numFmtId="166" fontId="25" fillId="24" borderId="28" xfId="0" applyNumberFormat="1" applyFont="1" applyFill="1" applyBorder="1" applyAlignment="1">
      <alignment horizontal="right"/>
    </xf>
    <xf numFmtId="166" fontId="25" fillId="24" borderId="31" xfId="0" applyNumberFormat="1" applyFont="1" applyFill="1" applyBorder="1" applyAlignment="1">
      <alignment horizontal="right"/>
    </xf>
    <xf numFmtId="166" fontId="25" fillId="24" borderId="27" xfId="0" applyNumberFormat="1" applyFont="1" applyFill="1" applyBorder="1" applyAlignment="1">
      <alignment horizontal="right"/>
    </xf>
    <xf numFmtId="166" fontId="25" fillId="24" borderId="25" xfId="0" applyNumberFormat="1" applyFont="1" applyFill="1" applyBorder="1" applyAlignment="1">
      <alignment horizontal="right"/>
    </xf>
    <xf numFmtId="166" fontId="25" fillId="24" borderId="29" xfId="0" applyNumberFormat="1" applyFont="1" applyFill="1" applyBorder="1" applyAlignment="1">
      <alignment horizontal="right"/>
    </xf>
    <xf numFmtId="166" fontId="25" fillId="24" borderId="33" xfId="0" applyNumberFormat="1" applyFont="1" applyFill="1" applyBorder="1" applyAlignment="1">
      <alignment horizontal="right"/>
    </xf>
    <xf numFmtId="168" fontId="18" fillId="24" borderId="0" xfId="0" applyNumberFormat="1" applyFont="1" applyFill="1" applyAlignment="1">
      <alignment horizontal="center"/>
    </xf>
    <xf numFmtId="164" fontId="25" fillId="0" borderId="30" xfId="0" applyFont="1" applyFill="1" applyBorder="1" applyAlignment="1">
      <alignment wrapText="1"/>
    </xf>
    <xf numFmtId="164" fontId="28" fillId="0" borderId="19" xfId="0" applyNumberFormat="1" applyFont="1" applyFill="1" applyBorder="1" applyAlignment="1">
      <alignment horizontal="right"/>
    </xf>
    <xf numFmtId="166" fontId="28" fillId="0" borderId="19" xfId="0" applyNumberFormat="1" applyFont="1" applyFill="1" applyBorder="1" applyAlignment="1">
      <alignment horizontal="center"/>
    </xf>
    <xf numFmtId="164" fontId="0" fillId="26" borderId="0" xfId="0" applyFont="1" applyFill="1" applyAlignment="1">
      <alignment/>
    </xf>
    <xf numFmtId="164" fontId="20" fillId="26" borderId="0" xfId="0" applyFont="1" applyFill="1" applyAlignment="1">
      <alignment/>
    </xf>
    <xf numFmtId="164" fontId="25" fillId="25" borderId="27" xfId="0" applyFont="1" applyFill="1" applyBorder="1" applyAlignment="1">
      <alignment wrapText="1"/>
    </xf>
    <xf numFmtId="164" fontId="25" fillId="25" borderId="25" xfId="0" applyFont="1" applyFill="1" applyBorder="1" applyAlignment="1">
      <alignment horizontal="center" vertical="center"/>
    </xf>
    <xf numFmtId="164" fontId="25" fillId="25" borderId="33" xfId="0" applyFont="1" applyFill="1" applyBorder="1" applyAlignment="1">
      <alignment horizontal="center" vertical="center"/>
    </xf>
    <xf numFmtId="166" fontId="25" fillId="25" borderId="28" xfId="0" applyNumberFormat="1" applyFont="1" applyFill="1" applyBorder="1" applyAlignment="1">
      <alignment horizontal="right" vertical="center"/>
    </xf>
    <xf numFmtId="166" fontId="25" fillId="25" borderId="31" xfId="0" applyNumberFormat="1" applyFont="1" applyFill="1" applyBorder="1" applyAlignment="1">
      <alignment horizontal="right" vertical="center"/>
    </xf>
    <xf numFmtId="166" fontId="25" fillId="25" borderId="27" xfId="0" applyNumberFormat="1" applyFont="1" applyFill="1" applyBorder="1" applyAlignment="1">
      <alignment horizontal="right" vertical="center"/>
    </xf>
    <xf numFmtId="168" fontId="18" fillId="25" borderId="0" xfId="0" applyNumberFormat="1" applyFont="1" applyFill="1" applyAlignment="1">
      <alignment horizontal="center"/>
    </xf>
    <xf numFmtId="164" fontId="0" fillId="25" borderId="0" xfId="0" applyFont="1" applyFill="1" applyAlignment="1">
      <alignment/>
    </xf>
    <xf numFmtId="164" fontId="0" fillId="0" borderId="0" xfId="0" applyFont="1" applyBorder="1" applyAlignment="1">
      <alignment/>
    </xf>
    <xf numFmtId="164" fontId="25" fillId="25" borderId="26" xfId="0" applyFont="1" applyFill="1" applyBorder="1" applyAlignment="1">
      <alignment wrapText="1"/>
    </xf>
    <xf numFmtId="166" fontId="25" fillId="0" borderId="36" xfId="0" applyNumberFormat="1" applyFont="1" applyFill="1" applyBorder="1" applyAlignment="1">
      <alignment horizontal="right"/>
    </xf>
    <xf numFmtId="166" fontId="25" fillId="25" borderId="27" xfId="0" applyNumberFormat="1" applyFont="1" applyFill="1" applyBorder="1" applyAlignment="1">
      <alignment horizontal="center"/>
    </xf>
    <xf numFmtId="166" fontId="25" fillId="25" borderId="28" xfId="0" applyNumberFormat="1" applyFont="1" applyFill="1" applyBorder="1" applyAlignment="1">
      <alignment horizontal="right"/>
    </xf>
    <xf numFmtId="166" fontId="25" fillId="25" borderId="31" xfId="0" applyNumberFormat="1" applyFont="1" applyFill="1" applyBorder="1" applyAlignment="1">
      <alignment horizontal="right"/>
    </xf>
    <xf numFmtId="166" fontId="25" fillId="25" borderId="27" xfId="0" applyNumberFormat="1" applyFont="1" applyFill="1" applyBorder="1" applyAlignment="1">
      <alignment horizontal="right"/>
    </xf>
    <xf numFmtId="164" fontId="25" fillId="26" borderId="26" xfId="0" applyFont="1" applyFill="1" applyBorder="1" applyAlignment="1">
      <alignment wrapText="1"/>
    </xf>
    <xf numFmtId="164" fontId="25" fillId="26" borderId="25" xfId="0" applyFont="1" applyFill="1" applyBorder="1" applyAlignment="1">
      <alignment horizontal="center" vertical="center"/>
    </xf>
    <xf numFmtId="166" fontId="25" fillId="26" borderId="27" xfId="0" applyNumberFormat="1" applyFont="1" applyFill="1" applyBorder="1" applyAlignment="1">
      <alignment horizontal="center"/>
    </xf>
    <xf numFmtId="166" fontId="25" fillId="26" borderId="28" xfId="0" applyNumberFormat="1" applyFont="1" applyFill="1" applyBorder="1" applyAlignment="1">
      <alignment horizontal="right"/>
    </xf>
    <xf numFmtId="166" fontId="25" fillId="26" borderId="31" xfId="0" applyNumberFormat="1" applyFont="1" applyFill="1" applyBorder="1" applyAlignment="1">
      <alignment horizontal="right"/>
    </xf>
    <xf numFmtId="166" fontId="25" fillId="26" borderId="27" xfId="0" applyNumberFormat="1" applyFont="1" applyFill="1" applyBorder="1" applyAlignment="1">
      <alignment horizontal="right"/>
    </xf>
    <xf numFmtId="168" fontId="18" fillId="26" borderId="0" xfId="0" applyNumberFormat="1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Title" xfId="59"/>
    <cellStyle name="Vírgula 2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B05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1676400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431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view="pageBreakPreview" zoomScale="80" zoomScaleSheetLayoutView="80" workbookViewId="0" topLeftCell="A28">
      <selection activeCell="L23" sqref="L23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8.7109375" style="1" customWidth="1"/>
    <col min="12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SUM(H11:H19)</f>
        <v>152.24099999999999</v>
      </c>
      <c r="I10" s="47">
        <f>SUM(I11:I19)</f>
        <v>732.0790000000001</v>
      </c>
      <c r="J10" s="50">
        <f>SUM(J11:J19)</f>
        <v>884.3199999999999</v>
      </c>
      <c r="K10" s="5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53" customFormat="1" ht="22.5">
      <c r="A11" s="32" t="s">
        <v>22</v>
      </c>
      <c r="B11" s="33" t="s">
        <v>23</v>
      </c>
      <c r="C11" s="34" t="s">
        <v>24</v>
      </c>
      <c r="D11" s="35">
        <v>25</v>
      </c>
      <c r="E11" s="36">
        <f aca="true" t="shared" si="0" ref="E11:E16">G11*0.15</f>
        <v>3.0285</v>
      </c>
      <c r="F11" s="39">
        <f aca="true" t="shared" si="1" ref="F11:F16">G11*0.85</f>
        <v>17.1615</v>
      </c>
      <c r="G11" s="39">
        <v>20.19</v>
      </c>
      <c r="H11" s="36">
        <f aca="true" t="shared" si="2" ref="H11:H20">E11*D11</f>
        <v>75.7125</v>
      </c>
      <c r="I11" s="39">
        <f aca="true" t="shared" si="3" ref="I11:I20">F11*D11</f>
        <v>429.0375</v>
      </c>
      <c r="J11" s="40">
        <f aca="true" t="shared" si="4" ref="J11:J20">H11+I11</f>
        <v>504.75</v>
      </c>
      <c r="K11" s="52" t="s">
        <v>25</v>
      </c>
    </row>
    <row r="12" spans="1:11" s="53" customFormat="1" ht="22.5">
      <c r="A12" s="32" t="s">
        <v>26</v>
      </c>
      <c r="B12" s="33" t="s">
        <v>27</v>
      </c>
      <c r="C12" s="34" t="s">
        <v>24</v>
      </c>
      <c r="D12" s="35">
        <v>1.5</v>
      </c>
      <c r="E12" s="36">
        <f t="shared" si="0"/>
        <v>4.224</v>
      </c>
      <c r="F12" s="39">
        <f t="shared" si="1"/>
        <v>23.936</v>
      </c>
      <c r="G12" s="39">
        <v>28.16</v>
      </c>
      <c r="H12" s="36">
        <f t="shared" si="2"/>
        <v>6.336</v>
      </c>
      <c r="I12" s="39">
        <f t="shared" si="3"/>
        <v>35.903999999999996</v>
      </c>
      <c r="J12" s="40">
        <f t="shared" si="4"/>
        <v>42.239999999999995</v>
      </c>
      <c r="K12" s="52" t="s">
        <v>28</v>
      </c>
    </row>
    <row r="13" spans="1:256" ht="22.5">
      <c r="A13" s="32" t="s">
        <v>29</v>
      </c>
      <c r="B13" s="33" t="s">
        <v>30</v>
      </c>
      <c r="C13" s="34" t="s">
        <v>24</v>
      </c>
      <c r="D13" s="35">
        <v>4</v>
      </c>
      <c r="E13" s="36">
        <f t="shared" si="0"/>
        <v>1.9725</v>
      </c>
      <c r="F13" s="39">
        <f t="shared" si="1"/>
        <v>11.1775</v>
      </c>
      <c r="G13" s="39">
        <v>13.15</v>
      </c>
      <c r="H13" s="36">
        <f t="shared" si="2"/>
        <v>7.89</v>
      </c>
      <c r="I13" s="39">
        <f t="shared" si="3"/>
        <v>44.71</v>
      </c>
      <c r="J13" s="40">
        <f t="shared" si="4"/>
        <v>52.6</v>
      </c>
      <c r="K13" s="52" t="s">
        <v>31</v>
      </c>
      <c r="L13" s="54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3" customFormat="1" ht="22.5">
      <c r="A14" s="32" t="s">
        <v>32</v>
      </c>
      <c r="B14" s="33" t="s">
        <v>33</v>
      </c>
      <c r="C14" s="34" t="s">
        <v>34</v>
      </c>
      <c r="D14" s="35">
        <v>3</v>
      </c>
      <c r="E14" s="36">
        <f t="shared" si="0"/>
        <v>3.2039999999999997</v>
      </c>
      <c r="F14" s="39">
        <f t="shared" si="1"/>
        <v>18.156</v>
      </c>
      <c r="G14" s="39">
        <v>21.36</v>
      </c>
      <c r="H14" s="36">
        <f t="shared" si="2"/>
        <v>9.611999999999998</v>
      </c>
      <c r="I14" s="39">
        <f t="shared" si="3"/>
        <v>54.467999999999996</v>
      </c>
      <c r="J14" s="40">
        <f t="shared" si="4"/>
        <v>64.08</v>
      </c>
      <c r="K14" s="52" t="s">
        <v>35</v>
      </c>
    </row>
    <row r="15" spans="1:12" s="53" customFormat="1" ht="22.5">
      <c r="A15" s="32" t="s">
        <v>36</v>
      </c>
      <c r="B15" s="33" t="s">
        <v>37</v>
      </c>
      <c r="C15" s="34" t="s">
        <v>34</v>
      </c>
      <c r="D15" s="35">
        <v>1</v>
      </c>
      <c r="E15" s="36">
        <f t="shared" si="0"/>
        <v>1.188</v>
      </c>
      <c r="F15" s="39">
        <f t="shared" si="1"/>
        <v>6.732</v>
      </c>
      <c r="G15" s="39">
        <v>7.92</v>
      </c>
      <c r="H15" s="36">
        <f t="shared" si="2"/>
        <v>1.188</v>
      </c>
      <c r="I15" s="39">
        <f t="shared" si="3"/>
        <v>6.732</v>
      </c>
      <c r="J15" s="40">
        <f t="shared" si="4"/>
        <v>7.92</v>
      </c>
      <c r="K15" s="52" t="s">
        <v>38</v>
      </c>
      <c r="L15" s="54"/>
    </row>
    <row r="16" spans="1:12" s="53" customFormat="1" ht="26.25" customHeight="1">
      <c r="A16" s="32" t="s">
        <v>39</v>
      </c>
      <c r="B16" s="33" t="s">
        <v>40</v>
      </c>
      <c r="C16" s="34" t="s">
        <v>34</v>
      </c>
      <c r="D16" s="35">
        <v>3</v>
      </c>
      <c r="E16" s="36">
        <f t="shared" si="0"/>
        <v>4.882499999999999</v>
      </c>
      <c r="F16" s="39">
        <f t="shared" si="1"/>
        <v>27.667499999999997</v>
      </c>
      <c r="G16" s="39">
        <v>32.55</v>
      </c>
      <c r="H16" s="36">
        <f t="shared" si="2"/>
        <v>14.647499999999997</v>
      </c>
      <c r="I16" s="39">
        <f t="shared" si="3"/>
        <v>83.0025</v>
      </c>
      <c r="J16" s="40">
        <f t="shared" si="4"/>
        <v>97.64999999999999</v>
      </c>
      <c r="K16" s="52" t="s">
        <v>41</v>
      </c>
      <c r="L16"/>
    </row>
    <row r="17" spans="1:256" ht="12.75">
      <c r="A17" s="32" t="s">
        <v>42</v>
      </c>
      <c r="B17" s="55" t="s">
        <v>43</v>
      </c>
      <c r="C17" s="34" t="s">
        <v>34</v>
      </c>
      <c r="D17" s="35">
        <v>2</v>
      </c>
      <c r="E17" s="36">
        <f>G17*0.3</f>
        <v>3.6540000000000004</v>
      </c>
      <c r="F17" s="39">
        <f>G17*0.7</f>
        <v>8.526</v>
      </c>
      <c r="G17" s="39">
        <v>12.18</v>
      </c>
      <c r="H17" s="36">
        <f t="shared" si="2"/>
        <v>7.308000000000001</v>
      </c>
      <c r="I17" s="39">
        <f t="shared" si="3"/>
        <v>17.052</v>
      </c>
      <c r="J17" s="40">
        <f t="shared" si="4"/>
        <v>24.36</v>
      </c>
      <c r="K17" s="52" t="s">
        <v>44</v>
      </c>
      <c r="L17" s="54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2" t="s">
        <v>45</v>
      </c>
      <c r="B18" s="55" t="s">
        <v>46</v>
      </c>
      <c r="C18" s="34" t="s">
        <v>34</v>
      </c>
      <c r="D18" s="35">
        <v>6</v>
      </c>
      <c r="E18" s="36">
        <v>4.62</v>
      </c>
      <c r="F18" s="39">
        <v>8.47</v>
      </c>
      <c r="G18" s="39">
        <v>13.09</v>
      </c>
      <c r="H18" s="36">
        <f t="shared" si="2"/>
        <v>27.72</v>
      </c>
      <c r="I18" s="39">
        <f t="shared" si="3"/>
        <v>50.82000000000001</v>
      </c>
      <c r="J18" s="40">
        <f t="shared" si="4"/>
        <v>78.54</v>
      </c>
      <c r="K18" s="52" t="s">
        <v>47</v>
      </c>
      <c r="L18" s="5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>
      <c r="A19" s="32" t="s">
        <v>48</v>
      </c>
      <c r="B19" s="33" t="s">
        <v>49</v>
      </c>
      <c r="C19" s="34" t="s">
        <v>34</v>
      </c>
      <c r="D19" s="35">
        <v>1</v>
      </c>
      <c r="E19" s="36">
        <f aca="true" t="shared" si="5" ref="E19:E20">G19*0.15</f>
        <v>1.827</v>
      </c>
      <c r="F19" s="39">
        <f aca="true" t="shared" si="6" ref="F19:F20">G19*0.85</f>
        <v>10.353</v>
      </c>
      <c r="G19" s="39">
        <v>12.18</v>
      </c>
      <c r="H19" s="36">
        <f t="shared" si="2"/>
        <v>1.827</v>
      </c>
      <c r="I19" s="39">
        <f t="shared" si="3"/>
        <v>10.353</v>
      </c>
      <c r="J19" s="40">
        <f t="shared" si="4"/>
        <v>12.18</v>
      </c>
      <c r="K19" s="52" t="s">
        <v>44</v>
      </c>
      <c r="L19" s="54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>
      <c r="A20" s="32" t="s">
        <v>50</v>
      </c>
      <c r="B20" s="33" t="s">
        <v>51</v>
      </c>
      <c r="C20" s="34" t="s">
        <v>34</v>
      </c>
      <c r="D20" s="35">
        <v>1</v>
      </c>
      <c r="E20" s="36">
        <f t="shared" si="5"/>
        <v>7.491</v>
      </c>
      <c r="F20" s="39">
        <f t="shared" si="6"/>
        <v>42.449</v>
      </c>
      <c r="G20" s="39">
        <v>49.94</v>
      </c>
      <c r="H20" s="36">
        <f t="shared" si="2"/>
        <v>7.491</v>
      </c>
      <c r="I20" s="39">
        <f t="shared" si="3"/>
        <v>42.449</v>
      </c>
      <c r="J20" s="40">
        <f t="shared" si="4"/>
        <v>49.94</v>
      </c>
      <c r="K20" s="52" t="s">
        <v>52</v>
      </c>
      <c r="L20" s="54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42" t="s">
        <v>53</v>
      </c>
      <c r="B21" s="43" t="s">
        <v>54</v>
      </c>
      <c r="C21" s="44"/>
      <c r="D21" s="45"/>
      <c r="E21" s="46"/>
      <c r="F21" s="56"/>
      <c r="G21" s="48"/>
      <c r="H21" s="49">
        <f>SUM(H22:H27)</f>
        <v>691.4443</v>
      </c>
      <c r="I21" s="47">
        <f>SUM(I22:I27)</f>
        <v>3918.0760999999998</v>
      </c>
      <c r="J21" s="50">
        <f>SUM(J22:J27)</f>
        <v>4609.5204</v>
      </c>
      <c r="K21" s="5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11" s="53" customFormat="1" ht="23.25" customHeight="1">
      <c r="A22" s="57" t="s">
        <v>55</v>
      </c>
      <c r="B22" s="33" t="s">
        <v>56</v>
      </c>
      <c r="C22" s="34" t="s">
        <v>24</v>
      </c>
      <c r="D22" s="35">
        <v>68</v>
      </c>
      <c r="E22" s="36">
        <f aca="true" t="shared" si="7" ref="E22:E26">G22*0.15</f>
        <v>6.435</v>
      </c>
      <c r="F22" s="39">
        <f aca="true" t="shared" si="8" ref="F22:F26">G22*0.85</f>
        <v>36.464999999999996</v>
      </c>
      <c r="G22" s="58">
        <v>42.9</v>
      </c>
      <c r="H22" s="36">
        <f aca="true" t="shared" si="9" ref="H22:H27">E22*D22</f>
        <v>437.58</v>
      </c>
      <c r="I22" s="39">
        <f aca="true" t="shared" si="10" ref="I22:I27">F22*D22</f>
        <v>2479.62</v>
      </c>
      <c r="J22" s="40">
        <f aca="true" t="shared" si="11" ref="J22:J27">H22+I22</f>
        <v>2917.2</v>
      </c>
      <c r="K22" s="52" t="s">
        <v>57</v>
      </c>
    </row>
    <row r="23" spans="1:256" ht="21.75" customHeight="1">
      <c r="A23" s="57" t="s">
        <v>55</v>
      </c>
      <c r="B23" s="33" t="s">
        <v>58</v>
      </c>
      <c r="C23" s="59" t="s">
        <v>24</v>
      </c>
      <c r="D23" s="60">
        <v>6.8</v>
      </c>
      <c r="E23" s="61">
        <f t="shared" si="7"/>
        <v>3.9029999999999996</v>
      </c>
      <c r="F23" s="62">
        <f t="shared" si="8"/>
        <v>22.116999999999997</v>
      </c>
      <c r="G23" s="63">
        <v>26.02</v>
      </c>
      <c r="H23" s="61">
        <f t="shared" si="9"/>
        <v>26.540399999999998</v>
      </c>
      <c r="I23" s="62">
        <f t="shared" si="10"/>
        <v>150.39559999999997</v>
      </c>
      <c r="J23" s="63">
        <f t="shared" si="11"/>
        <v>176.93599999999998</v>
      </c>
      <c r="K23" s="64" t="s">
        <v>59</v>
      </c>
      <c r="L23" s="65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11" s="53" customFormat="1" ht="22.5">
      <c r="A24" s="57" t="s">
        <v>60</v>
      </c>
      <c r="B24" s="33" t="s">
        <v>61</v>
      </c>
      <c r="C24" s="34" t="s">
        <v>34</v>
      </c>
      <c r="D24" s="35">
        <v>8</v>
      </c>
      <c r="E24" s="36">
        <f t="shared" si="7"/>
        <v>13.443</v>
      </c>
      <c r="F24" s="39">
        <f t="shared" si="8"/>
        <v>76.177</v>
      </c>
      <c r="G24" s="58">
        <v>89.62</v>
      </c>
      <c r="H24" s="36">
        <f t="shared" si="9"/>
        <v>107.544</v>
      </c>
      <c r="I24" s="39">
        <f t="shared" si="10"/>
        <v>609.416</v>
      </c>
      <c r="J24" s="40">
        <f t="shared" si="11"/>
        <v>716.96</v>
      </c>
      <c r="K24" s="52" t="s">
        <v>62</v>
      </c>
    </row>
    <row r="25" spans="1:256" ht="36.75" customHeight="1">
      <c r="A25" s="57" t="s">
        <v>63</v>
      </c>
      <c r="B25" s="55" t="s">
        <v>64</v>
      </c>
      <c r="C25" s="34" t="s">
        <v>34</v>
      </c>
      <c r="D25" s="60">
        <v>1</v>
      </c>
      <c r="E25" s="61">
        <f t="shared" si="7"/>
        <v>1.389</v>
      </c>
      <c r="F25" s="62">
        <f t="shared" si="8"/>
        <v>7.8709999999999996</v>
      </c>
      <c r="G25" s="63">
        <v>9.26</v>
      </c>
      <c r="H25" s="61">
        <f t="shared" si="9"/>
        <v>1.389</v>
      </c>
      <c r="I25" s="62">
        <f t="shared" si="10"/>
        <v>7.8709999999999996</v>
      </c>
      <c r="J25" s="63">
        <f t="shared" si="11"/>
        <v>9.26</v>
      </c>
      <c r="K25" s="64" t="s">
        <v>65</v>
      </c>
      <c r="L25" s="6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1" s="53" customFormat="1" ht="53.25" customHeight="1">
      <c r="A26" s="57" t="s">
        <v>66</v>
      </c>
      <c r="B26" s="33" t="s">
        <v>67</v>
      </c>
      <c r="C26" s="34" t="s">
        <v>34</v>
      </c>
      <c r="D26" s="35">
        <v>1</v>
      </c>
      <c r="E26" s="36">
        <f t="shared" si="7"/>
        <v>3.7365</v>
      </c>
      <c r="F26" s="39">
        <f t="shared" si="8"/>
        <v>21.1735</v>
      </c>
      <c r="G26" s="58">
        <v>24.91</v>
      </c>
      <c r="H26" s="36">
        <f t="shared" si="9"/>
        <v>3.7365</v>
      </c>
      <c r="I26" s="39">
        <f t="shared" si="10"/>
        <v>21.1735</v>
      </c>
      <c r="J26" s="40">
        <f t="shared" si="11"/>
        <v>24.91</v>
      </c>
      <c r="K26" s="52" t="s">
        <v>68</v>
      </c>
    </row>
    <row r="27" spans="1:12" ht="24.75" customHeight="1">
      <c r="A27" s="57" t="s">
        <v>69</v>
      </c>
      <c r="B27" s="67" t="s">
        <v>70</v>
      </c>
      <c r="C27" s="34" t="s">
        <v>34</v>
      </c>
      <c r="D27" s="35">
        <v>8</v>
      </c>
      <c r="E27" s="36">
        <f>F27*0.1765</f>
        <v>14.3318</v>
      </c>
      <c r="F27" s="39">
        <v>81.2</v>
      </c>
      <c r="G27" s="58">
        <f>E27+F27</f>
        <v>95.5318</v>
      </c>
      <c r="H27" s="36">
        <f t="shared" si="9"/>
        <v>114.6544</v>
      </c>
      <c r="I27" s="39">
        <f t="shared" si="10"/>
        <v>649.6</v>
      </c>
      <c r="J27" s="40">
        <f t="shared" si="11"/>
        <v>764.2544</v>
      </c>
      <c r="K27" s="52" t="s">
        <v>71</v>
      </c>
      <c r="L27"/>
    </row>
    <row r="28" spans="1:12" ht="12.75">
      <c r="A28" s="68">
        <v>3</v>
      </c>
      <c r="B28" s="69" t="s">
        <v>72</v>
      </c>
      <c r="C28" s="44"/>
      <c r="D28" s="70"/>
      <c r="E28" s="71"/>
      <c r="F28" s="72"/>
      <c r="G28" s="73"/>
      <c r="H28" s="74">
        <f>SUM(H29:H31)</f>
        <v>457.85265</v>
      </c>
      <c r="I28" s="75">
        <f>SUM(I29:I31)</f>
        <v>2500.54835</v>
      </c>
      <c r="J28" s="76">
        <f>SUM(J29:J31)</f>
        <v>2958.401</v>
      </c>
      <c r="K28" s="77"/>
      <c r="L28" s="65"/>
    </row>
    <row r="29" spans="1:12" ht="22.5">
      <c r="A29" s="57" t="s">
        <v>73</v>
      </c>
      <c r="B29" s="78" t="s">
        <v>74</v>
      </c>
      <c r="C29" s="59" t="s">
        <v>24</v>
      </c>
      <c r="D29" s="60">
        <v>47.6</v>
      </c>
      <c r="E29" s="61">
        <f aca="true" t="shared" si="12" ref="E29:E30">G29*0.15</f>
        <v>5.01</v>
      </c>
      <c r="F29" s="62">
        <f aca="true" t="shared" si="13" ref="F29:F30">G29*0.85</f>
        <v>28.389999999999997</v>
      </c>
      <c r="G29" s="63">
        <v>33.4</v>
      </c>
      <c r="H29" s="61">
        <f aca="true" t="shared" si="14" ref="H29:H31">E29*D29</f>
        <v>238.476</v>
      </c>
      <c r="I29" s="62">
        <f aca="true" t="shared" si="15" ref="I29:I31">F29*D29</f>
        <v>1351.3639999999998</v>
      </c>
      <c r="J29" s="63">
        <f aca="true" t="shared" si="16" ref="J29:J31">H29+I29</f>
        <v>1589.8399999999997</v>
      </c>
      <c r="K29" s="64" t="s">
        <v>75</v>
      </c>
      <c r="L29" s="65"/>
    </row>
    <row r="30" spans="1:12" ht="21.75" customHeight="1">
      <c r="A30" s="57" t="s">
        <v>76</v>
      </c>
      <c r="B30" s="33" t="s">
        <v>77</v>
      </c>
      <c r="C30" s="59" t="s">
        <v>24</v>
      </c>
      <c r="D30" s="60">
        <v>73.9</v>
      </c>
      <c r="E30" s="61">
        <f t="shared" si="12"/>
        <v>2.6234999999999995</v>
      </c>
      <c r="F30" s="62">
        <f t="shared" si="13"/>
        <v>14.866499999999998</v>
      </c>
      <c r="G30" s="63">
        <v>17.49</v>
      </c>
      <c r="H30" s="61">
        <f t="shared" si="14"/>
        <v>193.87664999999998</v>
      </c>
      <c r="I30" s="62">
        <f t="shared" si="15"/>
        <v>1098.63435</v>
      </c>
      <c r="J30" s="63">
        <f t="shared" si="16"/>
        <v>1292.511</v>
      </c>
      <c r="K30" s="64" t="s">
        <v>78</v>
      </c>
      <c r="L30" s="65"/>
    </row>
    <row r="31" spans="1:12" ht="13.5">
      <c r="A31" s="57" t="s">
        <v>79</v>
      </c>
      <c r="B31" s="55" t="s">
        <v>80</v>
      </c>
      <c r="C31" s="34" t="s">
        <v>34</v>
      </c>
      <c r="D31" s="60">
        <v>15</v>
      </c>
      <c r="E31" s="61">
        <v>1.7000000000000002</v>
      </c>
      <c r="F31" s="62">
        <v>3.37</v>
      </c>
      <c r="G31" s="63">
        <f>E31+F31</f>
        <v>5.07</v>
      </c>
      <c r="H31" s="61">
        <f t="shared" si="14"/>
        <v>25.500000000000004</v>
      </c>
      <c r="I31" s="62">
        <f t="shared" si="15"/>
        <v>50.550000000000004</v>
      </c>
      <c r="J31" s="63">
        <f t="shared" si="16"/>
        <v>76.05000000000001</v>
      </c>
      <c r="K31" s="64" t="s">
        <v>81</v>
      </c>
      <c r="L31" s="65"/>
    </row>
    <row r="32" spans="1:11" ht="13.5">
      <c r="A32" s="79" t="s">
        <v>82</v>
      </c>
      <c r="B32" s="79"/>
      <c r="C32" s="79"/>
      <c r="D32" s="79"/>
      <c r="E32" s="79"/>
      <c r="F32" s="79"/>
      <c r="G32" s="79"/>
      <c r="H32" s="80">
        <f>J10+J21+J28</f>
        <v>8452.241399999999</v>
      </c>
      <c r="I32" s="80"/>
      <c r="J32" s="80"/>
      <c r="K32" s="41"/>
    </row>
    <row r="33" spans="1:11" ht="13.5">
      <c r="A33" s="79" t="s">
        <v>83</v>
      </c>
      <c r="B33" s="79"/>
      <c r="C33" s="79"/>
      <c r="D33" s="79"/>
      <c r="E33" s="79"/>
      <c r="F33" s="79"/>
      <c r="G33" s="79"/>
      <c r="H33" s="80">
        <f>H32+SUBTERREO!H75:J75+TERREO!H78:J78+'1 PAV'!H65:J65+BARRILETE!H49</f>
        <v>85205.119775</v>
      </c>
      <c r="I33" s="80"/>
      <c r="J33" s="80"/>
      <c r="K33" s="41"/>
    </row>
    <row r="34" spans="1:11" ht="13.5">
      <c r="A34" s="79" t="s">
        <v>84</v>
      </c>
      <c r="B34" s="79"/>
      <c r="C34" s="79"/>
      <c r="D34" s="79"/>
      <c r="E34" s="79"/>
      <c r="F34" s="79"/>
      <c r="G34" s="79"/>
      <c r="H34" s="80">
        <f>H33*0.25</f>
        <v>21301.27994375</v>
      </c>
      <c r="I34" s="80"/>
      <c r="J34" s="80"/>
      <c r="K34" s="41"/>
    </row>
    <row r="35" spans="1:11" ht="13.5">
      <c r="A35" s="79" t="s">
        <v>85</v>
      </c>
      <c r="B35" s="79"/>
      <c r="C35" s="79"/>
      <c r="D35" s="79"/>
      <c r="E35" s="79"/>
      <c r="F35" s="79"/>
      <c r="G35" s="79"/>
      <c r="H35" s="80">
        <f>H33+H34</f>
        <v>106506.39971875</v>
      </c>
      <c r="I35" s="80"/>
      <c r="J35" s="80"/>
      <c r="K35" s="41"/>
    </row>
  </sheetData>
  <sheetProtection selectLockedCells="1" selectUnlockedCells="1"/>
  <mergeCells count="18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32:G32"/>
    <mergeCell ref="H32:J32"/>
    <mergeCell ref="A33:G33"/>
    <mergeCell ref="H33:J33"/>
    <mergeCell ref="A34:G34"/>
    <mergeCell ref="H34:J34"/>
    <mergeCell ref="A35:G35"/>
    <mergeCell ref="H35:J3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5"/>
  <sheetViews>
    <sheetView view="pageBreakPreview" zoomScale="80" zoomScaleSheetLayoutView="80" workbookViewId="0" topLeftCell="A67">
      <selection activeCell="B32" sqref="B32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2" width="0" style="81" hidden="1" customWidth="1"/>
    <col min="13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  <c r="L5" s="82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 s="6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SUM(H11:H35)</f>
        <v>974.94726</v>
      </c>
      <c r="I10" s="47">
        <f>SUM(I11:I35)</f>
        <v>3137.9796399999996</v>
      </c>
      <c r="J10" s="50">
        <f>SUM(J11:J35)</f>
        <v>4112.9268999999995</v>
      </c>
      <c r="K10" s="51"/>
      <c r="L10" s="6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3" customFormat="1" ht="22.5">
      <c r="A11" s="32" t="s">
        <v>22</v>
      </c>
      <c r="B11" s="33" t="s">
        <v>86</v>
      </c>
      <c r="C11" s="34" t="s">
        <v>24</v>
      </c>
      <c r="D11" s="35">
        <v>47.38</v>
      </c>
      <c r="E11" s="36">
        <f aca="true" t="shared" si="0" ref="E11:E22">G11*0.15</f>
        <v>2.004</v>
      </c>
      <c r="F11" s="39">
        <f aca="true" t="shared" si="1" ref="F11:F23">G11*0.85</f>
        <v>11.356</v>
      </c>
      <c r="G11" s="39">
        <v>13.36</v>
      </c>
      <c r="H11" s="36">
        <f aca="true" t="shared" si="2" ref="H11:H35">E11*D11</f>
        <v>94.94952</v>
      </c>
      <c r="I11" s="39">
        <f aca="true" t="shared" si="3" ref="I11:I35">F11*D11</f>
        <v>538.04728</v>
      </c>
      <c r="J11" s="40">
        <f aca="true" t="shared" si="4" ref="J11:J35">H11+I11</f>
        <v>632.9968</v>
      </c>
      <c r="K11" s="52" t="s">
        <v>87</v>
      </c>
      <c r="L11" s="54">
        <v>10.66</v>
      </c>
    </row>
    <row r="12" spans="1:12" s="53" customFormat="1" ht="22.5">
      <c r="A12" s="32" t="s">
        <v>26</v>
      </c>
      <c r="B12" s="33" t="s">
        <v>88</v>
      </c>
      <c r="C12" s="34" t="s">
        <v>24</v>
      </c>
      <c r="D12" s="35">
        <v>16.52</v>
      </c>
      <c r="E12" s="36">
        <f t="shared" si="0"/>
        <v>2.844</v>
      </c>
      <c r="F12" s="39">
        <f t="shared" si="1"/>
        <v>16.116</v>
      </c>
      <c r="G12" s="39">
        <v>18.96</v>
      </c>
      <c r="H12" s="36">
        <f t="shared" si="2"/>
        <v>46.982879999999994</v>
      </c>
      <c r="I12" s="39">
        <f t="shared" si="3"/>
        <v>266.23632</v>
      </c>
      <c r="J12" s="40">
        <f t="shared" si="4"/>
        <v>313.2192</v>
      </c>
      <c r="K12" s="52" t="s">
        <v>89</v>
      </c>
      <c r="L12" s="54">
        <v>10.66</v>
      </c>
    </row>
    <row r="13" spans="1:12" s="53" customFormat="1" ht="22.5">
      <c r="A13" s="32" t="s">
        <v>29</v>
      </c>
      <c r="B13" s="33" t="s">
        <v>30</v>
      </c>
      <c r="C13" s="34" t="s">
        <v>24</v>
      </c>
      <c r="D13" s="35">
        <v>21.84</v>
      </c>
      <c r="E13" s="36">
        <f t="shared" si="0"/>
        <v>1.9725</v>
      </c>
      <c r="F13" s="39">
        <f t="shared" si="1"/>
        <v>11.1775</v>
      </c>
      <c r="G13" s="39">
        <v>13.15</v>
      </c>
      <c r="H13" s="36">
        <f t="shared" si="2"/>
        <v>43.0794</v>
      </c>
      <c r="I13" s="39">
        <f t="shared" si="3"/>
        <v>244.1166</v>
      </c>
      <c r="J13" s="40">
        <f t="shared" si="4"/>
        <v>287.196</v>
      </c>
      <c r="K13" s="52" t="s">
        <v>31</v>
      </c>
      <c r="L13" s="54">
        <v>15.92</v>
      </c>
    </row>
    <row r="14" spans="1:12" s="53" customFormat="1" ht="22.5">
      <c r="A14" s="32" t="s">
        <v>32</v>
      </c>
      <c r="B14" s="33" t="s">
        <v>23</v>
      </c>
      <c r="C14" s="34" t="s">
        <v>24</v>
      </c>
      <c r="D14" s="35">
        <v>3.56</v>
      </c>
      <c r="E14" s="36">
        <f t="shared" si="0"/>
        <v>3.0285</v>
      </c>
      <c r="F14" s="39">
        <f t="shared" si="1"/>
        <v>17.1615</v>
      </c>
      <c r="G14" s="39">
        <v>20.19</v>
      </c>
      <c r="H14" s="36">
        <f t="shared" si="2"/>
        <v>10.781460000000001</v>
      </c>
      <c r="I14" s="39">
        <f t="shared" si="3"/>
        <v>61.09494</v>
      </c>
      <c r="J14" s="40">
        <f t="shared" si="4"/>
        <v>71.8764</v>
      </c>
      <c r="K14" s="52" t="s">
        <v>25</v>
      </c>
      <c r="L14" s="54">
        <v>15.92</v>
      </c>
    </row>
    <row r="15" spans="1:12" s="53" customFormat="1" ht="22.5">
      <c r="A15" s="32" t="s">
        <v>36</v>
      </c>
      <c r="B15" s="33" t="s">
        <v>90</v>
      </c>
      <c r="C15" s="34" t="s">
        <v>34</v>
      </c>
      <c r="D15" s="35">
        <v>15</v>
      </c>
      <c r="E15" s="36">
        <f t="shared" si="0"/>
        <v>0.7889999999999999</v>
      </c>
      <c r="F15" s="39">
        <f t="shared" si="1"/>
        <v>4.471</v>
      </c>
      <c r="G15" s="39">
        <v>5.26</v>
      </c>
      <c r="H15" s="36">
        <f t="shared" si="2"/>
        <v>11.834999999999999</v>
      </c>
      <c r="I15" s="39">
        <f t="shared" si="3"/>
        <v>67.065</v>
      </c>
      <c r="J15" s="40">
        <f t="shared" si="4"/>
        <v>78.89999999999999</v>
      </c>
      <c r="K15" s="52" t="s">
        <v>91</v>
      </c>
      <c r="L15" s="54">
        <v>128.26</v>
      </c>
    </row>
    <row r="16" spans="1:12" s="53" customFormat="1" ht="22.5">
      <c r="A16" s="32" t="s">
        <v>39</v>
      </c>
      <c r="B16" s="33" t="s">
        <v>92</v>
      </c>
      <c r="C16" s="34" t="s">
        <v>34</v>
      </c>
      <c r="D16" s="35">
        <v>3</v>
      </c>
      <c r="E16" s="36">
        <f t="shared" si="0"/>
        <v>1.05</v>
      </c>
      <c r="F16" s="39">
        <f t="shared" si="1"/>
        <v>5.95</v>
      </c>
      <c r="G16" s="39">
        <v>7</v>
      </c>
      <c r="H16" s="36">
        <f t="shared" si="2"/>
        <v>3.1500000000000004</v>
      </c>
      <c r="I16" s="39">
        <f t="shared" si="3"/>
        <v>17.85</v>
      </c>
      <c r="J16" s="40">
        <f t="shared" si="4"/>
        <v>21</v>
      </c>
      <c r="K16" s="52" t="s">
        <v>93</v>
      </c>
      <c r="L16" s="54">
        <v>128.26</v>
      </c>
    </row>
    <row r="17" spans="1:12" s="53" customFormat="1" ht="22.5">
      <c r="A17" s="32" t="s">
        <v>42</v>
      </c>
      <c r="B17" s="33" t="s">
        <v>37</v>
      </c>
      <c r="C17" s="34" t="s">
        <v>34</v>
      </c>
      <c r="D17" s="35">
        <v>12</v>
      </c>
      <c r="E17" s="36">
        <f t="shared" si="0"/>
        <v>1.188</v>
      </c>
      <c r="F17" s="39">
        <f t="shared" si="1"/>
        <v>6.732</v>
      </c>
      <c r="G17" s="39">
        <v>7.92</v>
      </c>
      <c r="H17" s="36">
        <f t="shared" si="2"/>
        <v>14.256</v>
      </c>
      <c r="I17" s="39">
        <f t="shared" si="3"/>
        <v>80.784</v>
      </c>
      <c r="J17" s="40">
        <f t="shared" si="4"/>
        <v>95.04</v>
      </c>
      <c r="K17" s="52" t="s">
        <v>38</v>
      </c>
      <c r="L17" s="54">
        <v>128.26</v>
      </c>
    </row>
    <row r="18" spans="1:12" s="53" customFormat="1" ht="22.5">
      <c r="A18" s="32" t="s">
        <v>45</v>
      </c>
      <c r="B18" s="33" t="s">
        <v>33</v>
      </c>
      <c r="C18" s="34" t="s">
        <v>34</v>
      </c>
      <c r="D18" s="35">
        <v>2</v>
      </c>
      <c r="E18" s="36">
        <f t="shared" si="0"/>
        <v>3.2039999999999997</v>
      </c>
      <c r="F18" s="39">
        <f t="shared" si="1"/>
        <v>18.156</v>
      </c>
      <c r="G18" s="39">
        <v>21.36</v>
      </c>
      <c r="H18" s="36">
        <f t="shared" si="2"/>
        <v>6.4079999999999995</v>
      </c>
      <c r="I18" s="39">
        <f t="shared" si="3"/>
        <v>36.312</v>
      </c>
      <c r="J18" s="40">
        <f t="shared" si="4"/>
        <v>42.72</v>
      </c>
      <c r="K18" s="52" t="s">
        <v>94</v>
      </c>
      <c r="L18" s="54">
        <v>128.26</v>
      </c>
    </row>
    <row r="19" spans="1:12" s="53" customFormat="1" ht="26.25" customHeight="1">
      <c r="A19" s="32" t="s">
        <v>48</v>
      </c>
      <c r="B19" s="33" t="s">
        <v>95</v>
      </c>
      <c r="C19" s="34" t="s">
        <v>34</v>
      </c>
      <c r="D19" s="35">
        <v>10</v>
      </c>
      <c r="E19" s="36">
        <f t="shared" si="0"/>
        <v>0.66</v>
      </c>
      <c r="F19" s="39">
        <f t="shared" si="1"/>
        <v>3.74</v>
      </c>
      <c r="G19" s="39">
        <v>4.4</v>
      </c>
      <c r="H19" s="36">
        <f t="shared" si="2"/>
        <v>6.6000000000000005</v>
      </c>
      <c r="I19" s="39">
        <f t="shared" si="3"/>
        <v>37.400000000000006</v>
      </c>
      <c r="J19" s="40">
        <f t="shared" si="4"/>
        <v>44.00000000000001</v>
      </c>
      <c r="K19" s="52" t="s">
        <v>96</v>
      </c>
      <c r="L19" s="54">
        <v>128.26</v>
      </c>
    </row>
    <row r="20" spans="1:12" s="53" customFormat="1" ht="26.25" customHeight="1">
      <c r="A20" s="32" t="s">
        <v>50</v>
      </c>
      <c r="B20" s="33" t="s">
        <v>97</v>
      </c>
      <c r="C20" s="34" t="s">
        <v>34</v>
      </c>
      <c r="D20" s="35">
        <v>6</v>
      </c>
      <c r="E20" s="36">
        <f t="shared" si="0"/>
        <v>2.2605</v>
      </c>
      <c r="F20" s="39">
        <f t="shared" si="1"/>
        <v>12.8095</v>
      </c>
      <c r="G20" s="39">
        <v>15.07</v>
      </c>
      <c r="H20" s="36">
        <f t="shared" si="2"/>
        <v>13.562999999999999</v>
      </c>
      <c r="I20" s="39">
        <f t="shared" si="3"/>
        <v>76.857</v>
      </c>
      <c r="J20" s="40">
        <f t="shared" si="4"/>
        <v>90.42</v>
      </c>
      <c r="K20" s="52" t="s">
        <v>98</v>
      </c>
      <c r="L20"/>
    </row>
    <row r="21" spans="1:12" s="53" customFormat="1" ht="26.25" customHeight="1">
      <c r="A21" s="32" t="s">
        <v>99</v>
      </c>
      <c r="B21" s="33" t="s">
        <v>40</v>
      </c>
      <c r="C21" s="34" t="s">
        <v>34</v>
      </c>
      <c r="D21" s="35">
        <v>1</v>
      </c>
      <c r="E21" s="36">
        <f t="shared" si="0"/>
        <v>4.882499999999999</v>
      </c>
      <c r="F21" s="39">
        <f t="shared" si="1"/>
        <v>27.667499999999997</v>
      </c>
      <c r="G21" s="39">
        <v>32.55</v>
      </c>
      <c r="H21" s="36">
        <f t="shared" si="2"/>
        <v>4.882499999999999</v>
      </c>
      <c r="I21" s="39">
        <f t="shared" si="3"/>
        <v>27.667499999999997</v>
      </c>
      <c r="J21" s="40">
        <f t="shared" si="4"/>
        <v>32.55</v>
      </c>
      <c r="K21" s="52" t="s">
        <v>100</v>
      </c>
      <c r="L21"/>
    </row>
    <row r="22" spans="1:256" ht="22.5">
      <c r="A22" s="32" t="s">
        <v>101</v>
      </c>
      <c r="B22" s="33" t="s">
        <v>102</v>
      </c>
      <c r="C22" s="34" t="s">
        <v>34</v>
      </c>
      <c r="D22" s="35">
        <v>4</v>
      </c>
      <c r="E22" s="36">
        <f t="shared" si="0"/>
        <v>1.422</v>
      </c>
      <c r="F22" s="39">
        <f t="shared" si="1"/>
        <v>8.058</v>
      </c>
      <c r="G22" s="39">
        <v>9.48</v>
      </c>
      <c r="H22" s="36">
        <f t="shared" si="2"/>
        <v>5.688</v>
      </c>
      <c r="I22" s="39">
        <f t="shared" si="3"/>
        <v>32.232</v>
      </c>
      <c r="J22" s="40">
        <f t="shared" si="4"/>
        <v>37.92</v>
      </c>
      <c r="K22" s="52" t="s">
        <v>103</v>
      </c>
      <c r="L22" s="54">
        <v>128.26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5">
      <c r="A23" s="32" t="s">
        <v>104</v>
      </c>
      <c r="B23" s="33" t="s">
        <v>105</v>
      </c>
      <c r="C23" s="34" t="s">
        <v>34</v>
      </c>
      <c r="D23" s="35">
        <v>1</v>
      </c>
      <c r="E23" s="36">
        <f aca="true" t="shared" si="5" ref="E23:E32">G23*0.3</f>
        <v>4.437</v>
      </c>
      <c r="F23" s="39">
        <f t="shared" si="1"/>
        <v>12.571499999999999</v>
      </c>
      <c r="G23" s="39">
        <v>14.79</v>
      </c>
      <c r="H23" s="36">
        <f t="shared" si="2"/>
        <v>4.437</v>
      </c>
      <c r="I23" s="39">
        <f t="shared" si="3"/>
        <v>12.571499999999999</v>
      </c>
      <c r="J23" s="40">
        <f t="shared" si="4"/>
        <v>17.008499999999998</v>
      </c>
      <c r="K23" s="52" t="s">
        <v>106</v>
      </c>
      <c r="L23" s="54">
        <v>128.26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3.75">
      <c r="A24" s="32" t="s">
        <v>107</v>
      </c>
      <c r="B24" s="33" t="s">
        <v>108</v>
      </c>
      <c r="C24" s="34" t="s">
        <v>34</v>
      </c>
      <c r="D24" s="35">
        <v>18</v>
      </c>
      <c r="E24" s="36">
        <f t="shared" si="5"/>
        <v>2.6100000000000003</v>
      </c>
      <c r="F24" s="39">
        <f aca="true" t="shared" si="6" ref="F24:F32">G24*0.7</f>
        <v>6.09</v>
      </c>
      <c r="G24" s="39">
        <v>8.7</v>
      </c>
      <c r="H24" s="36">
        <f t="shared" si="2"/>
        <v>46.980000000000004</v>
      </c>
      <c r="I24" s="39">
        <f t="shared" si="3"/>
        <v>109.62</v>
      </c>
      <c r="J24" s="40">
        <f t="shared" si="4"/>
        <v>156.60000000000002</v>
      </c>
      <c r="K24" s="52" t="s">
        <v>109</v>
      </c>
      <c r="L24" s="54">
        <v>128.26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5">
      <c r="A25" s="32" t="s">
        <v>110</v>
      </c>
      <c r="B25" s="33" t="s">
        <v>111</v>
      </c>
      <c r="C25" s="34" t="s">
        <v>34</v>
      </c>
      <c r="D25" s="35">
        <v>6</v>
      </c>
      <c r="E25" s="36">
        <f t="shared" si="5"/>
        <v>25.743000000000006</v>
      </c>
      <c r="F25" s="39">
        <f t="shared" si="6"/>
        <v>60.06700000000001</v>
      </c>
      <c r="G25" s="39">
        <v>85.81</v>
      </c>
      <c r="H25" s="36">
        <f t="shared" si="2"/>
        <v>154.45800000000003</v>
      </c>
      <c r="I25" s="39">
        <f t="shared" si="3"/>
        <v>360.40200000000004</v>
      </c>
      <c r="J25" s="40">
        <f t="shared" si="4"/>
        <v>514.8600000000001</v>
      </c>
      <c r="K25" s="52" t="s">
        <v>112</v>
      </c>
      <c r="L25" s="54">
        <v>128.26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2.5">
      <c r="A26" s="32" t="s">
        <v>113</v>
      </c>
      <c r="B26" s="33" t="s">
        <v>114</v>
      </c>
      <c r="C26" s="34" t="s">
        <v>34</v>
      </c>
      <c r="D26" s="35">
        <v>1</v>
      </c>
      <c r="E26" s="36">
        <f t="shared" si="5"/>
        <v>32.091</v>
      </c>
      <c r="F26" s="39">
        <f t="shared" si="6"/>
        <v>74.879</v>
      </c>
      <c r="G26" s="39">
        <v>106.97</v>
      </c>
      <c r="H26" s="36">
        <f t="shared" si="2"/>
        <v>32.091</v>
      </c>
      <c r="I26" s="39">
        <f t="shared" si="3"/>
        <v>74.879</v>
      </c>
      <c r="J26" s="40">
        <f t="shared" si="4"/>
        <v>106.97</v>
      </c>
      <c r="K26" s="52" t="s">
        <v>115</v>
      </c>
      <c r="L26" s="54">
        <v>128.26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3.75">
      <c r="A27" s="32" t="s">
        <v>116</v>
      </c>
      <c r="B27" s="33" t="s">
        <v>117</v>
      </c>
      <c r="C27" s="34" t="s">
        <v>34</v>
      </c>
      <c r="D27" s="35">
        <v>12</v>
      </c>
      <c r="E27" s="36">
        <f t="shared" si="5"/>
        <v>1.2480000000000002</v>
      </c>
      <c r="F27" s="39">
        <f t="shared" si="6"/>
        <v>2.9120000000000004</v>
      </c>
      <c r="G27" s="39">
        <v>4.16</v>
      </c>
      <c r="H27" s="36">
        <f t="shared" si="2"/>
        <v>14.976000000000003</v>
      </c>
      <c r="I27" s="39">
        <f t="shared" si="3"/>
        <v>34.944</v>
      </c>
      <c r="J27" s="40">
        <f t="shared" si="4"/>
        <v>49.92</v>
      </c>
      <c r="K27" s="52" t="s">
        <v>118</v>
      </c>
      <c r="L27" s="54">
        <v>128.26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3.75">
      <c r="A28" s="32" t="s">
        <v>119</v>
      </c>
      <c r="B28" s="33" t="s">
        <v>120</v>
      </c>
      <c r="C28" s="34" t="s">
        <v>34</v>
      </c>
      <c r="D28" s="35">
        <v>2</v>
      </c>
      <c r="E28" s="36">
        <f t="shared" si="5"/>
        <v>1.6890000000000003</v>
      </c>
      <c r="F28" s="39">
        <f t="shared" si="6"/>
        <v>3.9410000000000003</v>
      </c>
      <c r="G28" s="39">
        <v>5.63</v>
      </c>
      <c r="H28" s="36">
        <f t="shared" si="2"/>
        <v>3.3780000000000006</v>
      </c>
      <c r="I28" s="39">
        <f t="shared" si="3"/>
        <v>7.882000000000001</v>
      </c>
      <c r="J28" s="40">
        <f t="shared" si="4"/>
        <v>11.260000000000002</v>
      </c>
      <c r="K28" s="52" t="s">
        <v>121</v>
      </c>
      <c r="L28" s="54">
        <v>128.26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3.75">
      <c r="A29" s="32" t="s">
        <v>122</v>
      </c>
      <c r="B29" s="33" t="s">
        <v>123</v>
      </c>
      <c r="C29" s="34" t="s">
        <v>34</v>
      </c>
      <c r="D29" s="35">
        <v>12</v>
      </c>
      <c r="E29" s="36">
        <f t="shared" si="5"/>
        <v>2.9070000000000005</v>
      </c>
      <c r="F29" s="39">
        <f t="shared" si="6"/>
        <v>6.783</v>
      </c>
      <c r="G29" s="39">
        <v>9.69</v>
      </c>
      <c r="H29" s="36">
        <f t="shared" si="2"/>
        <v>34.88400000000001</v>
      </c>
      <c r="I29" s="39">
        <f t="shared" si="3"/>
        <v>81.396</v>
      </c>
      <c r="J29" s="40">
        <f t="shared" si="4"/>
        <v>116.28</v>
      </c>
      <c r="K29" s="52" t="s">
        <v>124</v>
      </c>
      <c r="L29" s="54">
        <v>128.26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2.5">
      <c r="A30" s="32" t="s">
        <v>125</v>
      </c>
      <c r="B30" s="55" t="s">
        <v>126</v>
      </c>
      <c r="C30" s="34" t="s">
        <v>34</v>
      </c>
      <c r="D30" s="35">
        <v>7</v>
      </c>
      <c r="E30" s="36">
        <f t="shared" si="5"/>
        <v>9.486000000000002</v>
      </c>
      <c r="F30" s="39">
        <f t="shared" si="6"/>
        <v>22.134000000000004</v>
      </c>
      <c r="G30" s="39">
        <v>31.62</v>
      </c>
      <c r="H30" s="36">
        <f t="shared" si="2"/>
        <v>66.40200000000002</v>
      </c>
      <c r="I30" s="39">
        <f t="shared" si="3"/>
        <v>154.93800000000002</v>
      </c>
      <c r="J30" s="40">
        <f t="shared" si="4"/>
        <v>221.34000000000003</v>
      </c>
      <c r="K30" s="52" t="s">
        <v>127</v>
      </c>
      <c r="L30" s="54">
        <v>4.33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2" t="s">
        <v>128</v>
      </c>
      <c r="B31" s="55" t="s">
        <v>129</v>
      </c>
      <c r="C31" s="34" t="s">
        <v>34</v>
      </c>
      <c r="D31" s="35">
        <v>6</v>
      </c>
      <c r="E31" s="36">
        <f t="shared" si="5"/>
        <v>56.13000000000001</v>
      </c>
      <c r="F31" s="39">
        <f t="shared" si="6"/>
        <v>130.97</v>
      </c>
      <c r="G31" s="39">
        <v>187.1</v>
      </c>
      <c r="H31" s="36">
        <f t="shared" si="2"/>
        <v>336.7800000000001</v>
      </c>
      <c r="I31" s="39">
        <f t="shared" si="3"/>
        <v>785.8199999999999</v>
      </c>
      <c r="J31" s="40">
        <f t="shared" si="4"/>
        <v>1122.6</v>
      </c>
      <c r="K31" s="52" t="s">
        <v>130</v>
      </c>
      <c r="L31" s="54">
        <v>4.33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2" t="s">
        <v>131</v>
      </c>
      <c r="B32" s="55" t="s">
        <v>132</v>
      </c>
      <c r="C32" s="34" t="s">
        <v>34</v>
      </c>
      <c r="D32" s="35">
        <v>2</v>
      </c>
      <c r="E32" s="36">
        <f t="shared" si="5"/>
        <v>3.6540000000000004</v>
      </c>
      <c r="F32" s="39">
        <f t="shared" si="6"/>
        <v>8.526</v>
      </c>
      <c r="G32" s="39">
        <v>12.18</v>
      </c>
      <c r="H32" s="36">
        <f t="shared" si="2"/>
        <v>7.308000000000001</v>
      </c>
      <c r="I32" s="39">
        <f t="shared" si="3"/>
        <v>17.052</v>
      </c>
      <c r="J32" s="40">
        <f t="shared" si="4"/>
        <v>24.36</v>
      </c>
      <c r="K32" s="52" t="s">
        <v>44</v>
      </c>
      <c r="L32" s="54">
        <v>4.33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133</v>
      </c>
      <c r="B33" s="55" t="s">
        <v>134</v>
      </c>
      <c r="C33" s="34" t="s">
        <v>34</v>
      </c>
      <c r="D33" s="35">
        <v>2</v>
      </c>
      <c r="E33" s="36">
        <v>3.41</v>
      </c>
      <c r="F33" s="39">
        <v>2.53</v>
      </c>
      <c r="G33" s="39">
        <v>5.94</v>
      </c>
      <c r="H33" s="36">
        <f t="shared" si="2"/>
        <v>6.82</v>
      </c>
      <c r="I33" s="39">
        <f t="shared" si="3"/>
        <v>5.06</v>
      </c>
      <c r="J33" s="40">
        <f t="shared" si="4"/>
        <v>11.879999999999999</v>
      </c>
      <c r="K33" s="52" t="s">
        <v>135</v>
      </c>
      <c r="L33" s="54">
        <v>4.33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32" t="s">
        <v>136</v>
      </c>
      <c r="B34" s="55" t="s">
        <v>137</v>
      </c>
      <c r="C34" s="34" t="s">
        <v>34</v>
      </c>
      <c r="D34" s="35">
        <v>1</v>
      </c>
      <c r="E34" s="36">
        <v>3.41</v>
      </c>
      <c r="F34" s="39">
        <v>2.95</v>
      </c>
      <c r="G34" s="39">
        <v>6.36</v>
      </c>
      <c r="H34" s="36">
        <f t="shared" si="2"/>
        <v>3.41</v>
      </c>
      <c r="I34" s="39">
        <f t="shared" si="3"/>
        <v>2.95</v>
      </c>
      <c r="J34" s="40">
        <f t="shared" si="4"/>
        <v>6.36</v>
      </c>
      <c r="K34" s="52" t="s">
        <v>138</v>
      </c>
      <c r="L34" s="54">
        <v>4.33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.75">
      <c r="A35" s="32" t="s">
        <v>139</v>
      </c>
      <c r="B35" s="55" t="s">
        <v>140</v>
      </c>
      <c r="C35" s="34" t="s">
        <v>34</v>
      </c>
      <c r="D35" s="35">
        <v>1</v>
      </c>
      <c r="E35" s="36">
        <f>G35*0.15</f>
        <v>0.8475</v>
      </c>
      <c r="F35" s="39">
        <f>G35*0.85</f>
        <v>4.8025</v>
      </c>
      <c r="G35" s="39">
        <v>5.65</v>
      </c>
      <c r="H35" s="36">
        <f t="shared" si="2"/>
        <v>0.8475</v>
      </c>
      <c r="I35" s="39">
        <f t="shared" si="3"/>
        <v>4.8025</v>
      </c>
      <c r="J35" s="40">
        <f t="shared" si="4"/>
        <v>5.65</v>
      </c>
      <c r="K35" s="52" t="s">
        <v>141</v>
      </c>
      <c r="L35" s="54">
        <v>4.33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68">
        <v>2</v>
      </c>
      <c r="B36" s="69" t="s">
        <v>72</v>
      </c>
      <c r="C36" s="44"/>
      <c r="D36" s="70"/>
      <c r="E36" s="71"/>
      <c r="F36" s="72"/>
      <c r="G36" s="73"/>
      <c r="H36" s="74">
        <f>SUM(H37:H74)</f>
        <v>1344.0326</v>
      </c>
      <c r="I36" s="75">
        <f>SUM(I37:I74)</f>
        <v>5687.581400000001</v>
      </c>
      <c r="J36" s="76">
        <f>SUM(J37:J74)</f>
        <v>7031.614</v>
      </c>
      <c r="K36" s="77"/>
      <c r="L36" s="65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2.5">
      <c r="A37" s="57" t="s">
        <v>142</v>
      </c>
      <c r="B37" s="78" t="s">
        <v>74</v>
      </c>
      <c r="C37" s="59" t="s">
        <v>24</v>
      </c>
      <c r="D37" s="60">
        <v>31.12</v>
      </c>
      <c r="E37" s="61">
        <f aca="true" t="shared" si="7" ref="E37:E40">G37*0.15</f>
        <v>5.01</v>
      </c>
      <c r="F37" s="62">
        <f aca="true" t="shared" si="8" ref="F37:F40">G37*0.85</f>
        <v>28.389999999999997</v>
      </c>
      <c r="G37" s="63">
        <v>33.4</v>
      </c>
      <c r="H37" s="61">
        <f aca="true" t="shared" si="9" ref="H37:H74">E37*D37</f>
        <v>155.9112</v>
      </c>
      <c r="I37" s="62">
        <f aca="true" t="shared" si="10" ref="I37:I74">F37*D37</f>
        <v>883.4967999999999</v>
      </c>
      <c r="J37" s="63">
        <f aca="true" t="shared" si="11" ref="J37:J74">H37+I37</f>
        <v>1039.408</v>
      </c>
      <c r="K37" s="64" t="s">
        <v>75</v>
      </c>
      <c r="L37" s="65">
        <v>20.67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1.75" customHeight="1">
      <c r="A38" s="57" t="s">
        <v>55</v>
      </c>
      <c r="B38" s="33" t="s">
        <v>58</v>
      </c>
      <c r="C38" s="59" t="s">
        <v>24</v>
      </c>
      <c r="D38" s="60">
        <v>7.48</v>
      </c>
      <c r="E38" s="61">
        <f t="shared" si="7"/>
        <v>3.9029999999999996</v>
      </c>
      <c r="F38" s="62">
        <f t="shared" si="8"/>
        <v>22.116999999999997</v>
      </c>
      <c r="G38" s="63">
        <v>26.02</v>
      </c>
      <c r="H38" s="61">
        <f t="shared" si="9"/>
        <v>29.19444</v>
      </c>
      <c r="I38" s="62">
        <f t="shared" si="10"/>
        <v>165.43516</v>
      </c>
      <c r="J38" s="63">
        <f t="shared" si="11"/>
        <v>194.62959999999998</v>
      </c>
      <c r="K38" s="64" t="s">
        <v>59</v>
      </c>
      <c r="L38" s="65">
        <v>30.25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1.75" customHeight="1">
      <c r="A39" s="57" t="s">
        <v>143</v>
      </c>
      <c r="B39" s="33" t="s">
        <v>77</v>
      </c>
      <c r="C39" s="59" t="s">
        <v>24</v>
      </c>
      <c r="D39" s="60">
        <v>52.77</v>
      </c>
      <c r="E39" s="61">
        <f t="shared" si="7"/>
        <v>2.6234999999999995</v>
      </c>
      <c r="F39" s="62">
        <f t="shared" si="8"/>
        <v>14.866499999999998</v>
      </c>
      <c r="G39" s="63">
        <v>17.49</v>
      </c>
      <c r="H39" s="61">
        <f t="shared" si="9"/>
        <v>138.442095</v>
      </c>
      <c r="I39" s="62">
        <f t="shared" si="10"/>
        <v>784.5052049999999</v>
      </c>
      <c r="J39" s="63">
        <f t="shared" si="11"/>
        <v>922.9472999999999</v>
      </c>
      <c r="K39" s="64" t="s">
        <v>78</v>
      </c>
      <c r="L39" s="65">
        <v>30.25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1.75" customHeight="1">
      <c r="A40" s="57" t="s">
        <v>60</v>
      </c>
      <c r="B40" s="33" t="s">
        <v>144</v>
      </c>
      <c r="C40" s="59" t="s">
        <v>24</v>
      </c>
      <c r="D40" s="60">
        <v>19.21</v>
      </c>
      <c r="E40" s="61">
        <f t="shared" si="7"/>
        <v>1.7565000000000002</v>
      </c>
      <c r="F40" s="62">
        <f t="shared" si="8"/>
        <v>9.9535</v>
      </c>
      <c r="G40" s="63">
        <v>11.71</v>
      </c>
      <c r="H40" s="61">
        <f t="shared" si="9"/>
        <v>33.74236500000001</v>
      </c>
      <c r="I40" s="62">
        <f t="shared" si="10"/>
        <v>191.206735</v>
      </c>
      <c r="J40" s="63">
        <f t="shared" si="11"/>
        <v>224.94910000000002</v>
      </c>
      <c r="K40" s="64" t="s">
        <v>145</v>
      </c>
      <c r="L40" s="65">
        <v>30.25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57" t="s">
        <v>66</v>
      </c>
      <c r="B41" s="55" t="s">
        <v>146</v>
      </c>
      <c r="C41" s="34" t="s">
        <v>34</v>
      </c>
      <c r="D41" s="60">
        <v>3</v>
      </c>
      <c r="E41" s="61">
        <v>19.46</v>
      </c>
      <c r="F41" s="62">
        <v>12.53</v>
      </c>
      <c r="G41" s="63">
        <f aca="true" t="shared" si="12" ref="G41:G43">E41+F41</f>
        <v>31.990000000000002</v>
      </c>
      <c r="H41" s="61">
        <f t="shared" si="9"/>
        <v>58.38</v>
      </c>
      <c r="I41" s="62">
        <f t="shared" si="10"/>
        <v>37.589999999999996</v>
      </c>
      <c r="J41" s="63">
        <f t="shared" si="11"/>
        <v>95.97</v>
      </c>
      <c r="K41" s="64" t="s">
        <v>147</v>
      </c>
      <c r="L41" s="6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57" t="s">
        <v>69</v>
      </c>
      <c r="B42" s="55" t="s">
        <v>148</v>
      </c>
      <c r="C42" s="34" t="s">
        <v>34</v>
      </c>
      <c r="D42" s="60">
        <v>3</v>
      </c>
      <c r="E42" s="61">
        <v>19.46</v>
      </c>
      <c r="F42" s="62">
        <v>13.92</v>
      </c>
      <c r="G42" s="63">
        <f t="shared" si="12"/>
        <v>33.38</v>
      </c>
      <c r="H42" s="61">
        <f t="shared" si="9"/>
        <v>58.38</v>
      </c>
      <c r="I42" s="62">
        <f t="shared" si="10"/>
        <v>41.76</v>
      </c>
      <c r="J42" s="63">
        <f t="shared" si="11"/>
        <v>100.14</v>
      </c>
      <c r="K42" s="64" t="s">
        <v>149</v>
      </c>
      <c r="L42" s="6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57" t="s">
        <v>150</v>
      </c>
      <c r="B43" s="55" t="s">
        <v>151</v>
      </c>
      <c r="C43" s="34" t="s">
        <v>34</v>
      </c>
      <c r="D43" s="60">
        <v>3</v>
      </c>
      <c r="E43" s="61">
        <v>1.9500000000000002</v>
      </c>
      <c r="F43" s="62">
        <v>3.12</v>
      </c>
      <c r="G43" s="63">
        <f t="shared" si="12"/>
        <v>5.07</v>
      </c>
      <c r="H43" s="61">
        <f t="shared" si="9"/>
        <v>5.8500000000000005</v>
      </c>
      <c r="I43" s="62">
        <f t="shared" si="10"/>
        <v>9.36</v>
      </c>
      <c r="J43" s="63">
        <f t="shared" si="11"/>
        <v>15.21</v>
      </c>
      <c r="K43" s="64" t="s">
        <v>152</v>
      </c>
      <c r="L43" s="6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s="90" customFormat="1" ht="13.5" customHeight="1">
      <c r="A44" s="57" t="s">
        <v>153</v>
      </c>
      <c r="B44" s="83" t="s">
        <v>154</v>
      </c>
      <c r="C44" s="84" t="s">
        <v>34</v>
      </c>
      <c r="D44" s="85">
        <v>6</v>
      </c>
      <c r="E44" s="86">
        <v>6.08</v>
      </c>
      <c r="F44" s="87">
        <v>2.1</v>
      </c>
      <c r="G44" s="88">
        <f aca="true" t="shared" si="13" ref="G44:G45">SUM(E44+F44)</f>
        <v>8.18</v>
      </c>
      <c r="H44" s="86">
        <f t="shared" si="9"/>
        <v>36.480000000000004</v>
      </c>
      <c r="I44" s="87">
        <f t="shared" si="10"/>
        <v>12.600000000000001</v>
      </c>
      <c r="J44" s="88">
        <f t="shared" si="11"/>
        <v>49.080000000000005</v>
      </c>
      <c r="K44" s="89" t="s">
        <v>155</v>
      </c>
      <c r="L44" s="66">
        <v>27.04</v>
      </c>
    </row>
    <row r="45" spans="1:12" s="90" customFormat="1" ht="13.5" customHeight="1">
      <c r="A45" s="57" t="s">
        <v>156</v>
      </c>
      <c r="B45" s="83" t="s">
        <v>157</v>
      </c>
      <c r="C45" s="84" t="s">
        <v>34</v>
      </c>
      <c r="D45" s="85">
        <v>1</v>
      </c>
      <c r="E45" s="86">
        <v>3.41</v>
      </c>
      <c r="F45" s="87">
        <v>1.51</v>
      </c>
      <c r="G45" s="88">
        <f t="shared" si="13"/>
        <v>4.92</v>
      </c>
      <c r="H45" s="86">
        <f t="shared" si="9"/>
        <v>3.41</v>
      </c>
      <c r="I45" s="87">
        <f t="shared" si="10"/>
        <v>1.51</v>
      </c>
      <c r="J45" s="88">
        <f t="shared" si="11"/>
        <v>4.92</v>
      </c>
      <c r="K45" s="89" t="s">
        <v>158</v>
      </c>
      <c r="L45" s="66">
        <v>27.04</v>
      </c>
    </row>
    <row r="46" spans="1:256" ht="45">
      <c r="A46" s="57" t="s">
        <v>159</v>
      </c>
      <c r="B46" s="55" t="s">
        <v>160</v>
      </c>
      <c r="C46" s="34" t="s">
        <v>34</v>
      </c>
      <c r="D46" s="60">
        <v>4</v>
      </c>
      <c r="E46" s="61">
        <f aca="true" t="shared" si="14" ref="E46:E48">G46*0.15</f>
        <v>1.032</v>
      </c>
      <c r="F46" s="62">
        <f aca="true" t="shared" si="15" ref="F46:F48">G46*0.85</f>
        <v>5.848</v>
      </c>
      <c r="G46" s="63">
        <v>6.88</v>
      </c>
      <c r="H46" s="61">
        <f t="shared" si="9"/>
        <v>4.128</v>
      </c>
      <c r="I46" s="62">
        <f t="shared" si="10"/>
        <v>23.392</v>
      </c>
      <c r="J46" s="63">
        <f t="shared" si="11"/>
        <v>27.52</v>
      </c>
      <c r="K46" s="64" t="s">
        <v>161</v>
      </c>
      <c r="L46" s="65">
        <v>27.04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5">
      <c r="A47" s="57" t="s">
        <v>63</v>
      </c>
      <c r="B47" s="55" t="s">
        <v>162</v>
      </c>
      <c r="C47" s="34" t="s">
        <v>34</v>
      </c>
      <c r="D47" s="60">
        <v>6</v>
      </c>
      <c r="E47" s="61">
        <f t="shared" si="14"/>
        <v>0.7605000000000001</v>
      </c>
      <c r="F47" s="62">
        <f t="shared" si="15"/>
        <v>4.3095</v>
      </c>
      <c r="G47" s="63">
        <v>5.07</v>
      </c>
      <c r="H47" s="61">
        <f t="shared" si="9"/>
        <v>4.563000000000001</v>
      </c>
      <c r="I47" s="62">
        <f t="shared" si="10"/>
        <v>25.857</v>
      </c>
      <c r="J47" s="63">
        <f t="shared" si="11"/>
        <v>30.42</v>
      </c>
      <c r="K47" s="64" t="s">
        <v>163</v>
      </c>
      <c r="L47" s="65">
        <v>27.04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5">
      <c r="A48" s="57" t="s">
        <v>164</v>
      </c>
      <c r="B48" s="55" t="s">
        <v>165</v>
      </c>
      <c r="C48" s="34" t="s">
        <v>34</v>
      </c>
      <c r="D48" s="60">
        <v>14</v>
      </c>
      <c r="E48" s="61">
        <f t="shared" si="14"/>
        <v>0.7334999999999999</v>
      </c>
      <c r="F48" s="62">
        <f t="shared" si="15"/>
        <v>4.156499999999999</v>
      </c>
      <c r="G48" s="63">
        <v>4.89</v>
      </c>
      <c r="H48" s="61">
        <f t="shared" si="9"/>
        <v>10.268999999999998</v>
      </c>
      <c r="I48" s="62">
        <f t="shared" si="10"/>
        <v>58.19099999999999</v>
      </c>
      <c r="J48" s="63">
        <f t="shared" si="11"/>
        <v>68.45999999999998</v>
      </c>
      <c r="K48" s="64" t="s">
        <v>166</v>
      </c>
      <c r="L48" s="6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.75">
      <c r="A49" s="57" t="s">
        <v>167</v>
      </c>
      <c r="B49" s="55" t="s">
        <v>168</v>
      </c>
      <c r="C49" s="34" t="s">
        <v>34</v>
      </c>
      <c r="D49" s="60">
        <v>6</v>
      </c>
      <c r="E49" s="61">
        <v>6.82</v>
      </c>
      <c r="F49" s="62">
        <v>2.21</v>
      </c>
      <c r="G49" s="63">
        <v>8.41</v>
      </c>
      <c r="H49" s="61">
        <f t="shared" si="9"/>
        <v>40.92</v>
      </c>
      <c r="I49" s="62">
        <f t="shared" si="10"/>
        <v>13.26</v>
      </c>
      <c r="J49" s="63">
        <f t="shared" si="11"/>
        <v>54.18</v>
      </c>
      <c r="K49" s="64" t="s">
        <v>169</v>
      </c>
      <c r="L49" s="65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" customHeight="1">
      <c r="A50" s="57" t="s">
        <v>170</v>
      </c>
      <c r="B50" s="55" t="s">
        <v>171</v>
      </c>
      <c r="C50" s="34" t="s">
        <v>34</v>
      </c>
      <c r="D50" s="60">
        <v>6</v>
      </c>
      <c r="E50" s="61">
        <f>G50*0.15</f>
        <v>2.8335</v>
      </c>
      <c r="F50" s="62">
        <f>G50*0.85</f>
        <v>16.0565</v>
      </c>
      <c r="G50" s="63">
        <v>18.89</v>
      </c>
      <c r="H50" s="61">
        <f t="shared" si="9"/>
        <v>17.000999999999998</v>
      </c>
      <c r="I50" s="62">
        <f t="shared" si="10"/>
        <v>96.339</v>
      </c>
      <c r="J50" s="63">
        <f t="shared" si="11"/>
        <v>113.34</v>
      </c>
      <c r="K50" s="64" t="s">
        <v>172</v>
      </c>
      <c r="L50" s="65">
        <v>27.04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12" s="90" customFormat="1" ht="13.5" customHeight="1">
      <c r="A51" s="57" t="s">
        <v>173</v>
      </c>
      <c r="B51" s="83" t="s">
        <v>174</v>
      </c>
      <c r="C51" s="84" t="s">
        <v>34</v>
      </c>
      <c r="D51" s="85">
        <v>6</v>
      </c>
      <c r="E51" s="86">
        <v>3.65</v>
      </c>
      <c r="F51" s="87">
        <v>4.3</v>
      </c>
      <c r="G51" s="88">
        <f>SUM(E51+F51)</f>
        <v>7.949999999999999</v>
      </c>
      <c r="H51" s="86">
        <f t="shared" si="9"/>
        <v>21.9</v>
      </c>
      <c r="I51" s="87">
        <f t="shared" si="10"/>
        <v>25.799999999999997</v>
      </c>
      <c r="J51" s="88">
        <f t="shared" si="11"/>
        <v>47.699999999999996</v>
      </c>
      <c r="K51" s="89" t="s">
        <v>175</v>
      </c>
      <c r="L51" s="66">
        <v>27.04</v>
      </c>
    </row>
    <row r="52" spans="1:256" ht="12.75">
      <c r="A52" s="57" t="s">
        <v>176</v>
      </c>
      <c r="B52" s="55" t="s">
        <v>177</v>
      </c>
      <c r="C52" s="34" t="s">
        <v>34</v>
      </c>
      <c r="D52" s="60">
        <v>4</v>
      </c>
      <c r="E52" s="61">
        <v>6.08</v>
      </c>
      <c r="F52" s="62">
        <v>2.86</v>
      </c>
      <c r="G52" s="63">
        <f aca="true" t="shared" si="16" ref="G52:G54">E52+F52</f>
        <v>8.94</v>
      </c>
      <c r="H52" s="61">
        <f t="shared" si="9"/>
        <v>24.32</v>
      </c>
      <c r="I52" s="62">
        <f t="shared" si="10"/>
        <v>11.44</v>
      </c>
      <c r="J52" s="63">
        <f t="shared" si="11"/>
        <v>35.76</v>
      </c>
      <c r="K52" s="64" t="s">
        <v>178</v>
      </c>
      <c r="L52" s="65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57" t="s">
        <v>179</v>
      </c>
      <c r="B53" s="55" t="s">
        <v>180</v>
      </c>
      <c r="C53" s="34" t="s">
        <v>34</v>
      </c>
      <c r="D53" s="60">
        <v>4</v>
      </c>
      <c r="E53" s="61">
        <v>8.76</v>
      </c>
      <c r="F53" s="62">
        <v>90.07</v>
      </c>
      <c r="G53" s="63">
        <f t="shared" si="16"/>
        <v>98.83</v>
      </c>
      <c r="H53" s="61">
        <f t="shared" si="9"/>
        <v>35.04</v>
      </c>
      <c r="I53" s="62">
        <f t="shared" si="10"/>
        <v>360.28</v>
      </c>
      <c r="J53" s="63">
        <f t="shared" si="11"/>
        <v>395.32</v>
      </c>
      <c r="K53" s="64" t="s">
        <v>181</v>
      </c>
      <c r="L53" s="65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57" t="s">
        <v>182</v>
      </c>
      <c r="B54" s="55" t="s">
        <v>183</v>
      </c>
      <c r="C54" s="34" t="s">
        <v>34</v>
      </c>
      <c r="D54" s="60">
        <v>4</v>
      </c>
      <c r="E54" s="61">
        <v>6.82</v>
      </c>
      <c r="F54" s="62">
        <v>2.42</v>
      </c>
      <c r="G54" s="63">
        <f t="shared" si="16"/>
        <v>9.24</v>
      </c>
      <c r="H54" s="61">
        <f t="shared" si="9"/>
        <v>27.28</v>
      </c>
      <c r="I54" s="62">
        <f t="shared" si="10"/>
        <v>9.68</v>
      </c>
      <c r="J54" s="63">
        <f t="shared" si="11"/>
        <v>36.96</v>
      </c>
      <c r="K54" s="64" t="s">
        <v>184</v>
      </c>
      <c r="L54" s="6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45">
      <c r="A55" s="57" t="s">
        <v>185</v>
      </c>
      <c r="B55" s="55" t="s">
        <v>186</v>
      </c>
      <c r="C55" s="34" t="s">
        <v>34</v>
      </c>
      <c r="D55" s="60">
        <v>7</v>
      </c>
      <c r="E55" s="61">
        <f aca="true" t="shared" si="17" ref="E55:E60">G55*0.15</f>
        <v>1.0095</v>
      </c>
      <c r="F55" s="62">
        <f aca="true" t="shared" si="18" ref="F55:F60">G55*0.85</f>
        <v>5.7205</v>
      </c>
      <c r="G55" s="63">
        <v>6.73</v>
      </c>
      <c r="H55" s="61">
        <f t="shared" si="9"/>
        <v>7.0665000000000004</v>
      </c>
      <c r="I55" s="62">
        <f t="shared" si="10"/>
        <v>40.0435</v>
      </c>
      <c r="J55" s="63">
        <f t="shared" si="11"/>
        <v>47.11</v>
      </c>
      <c r="K55" s="64" t="s">
        <v>187</v>
      </c>
      <c r="L55" s="65">
        <v>27.04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45">
      <c r="A56" s="57" t="s">
        <v>188</v>
      </c>
      <c r="B56" s="55" t="s">
        <v>189</v>
      </c>
      <c r="C56" s="34" t="s">
        <v>34</v>
      </c>
      <c r="D56" s="60">
        <v>13</v>
      </c>
      <c r="E56" s="61">
        <f t="shared" si="17"/>
        <v>0.945</v>
      </c>
      <c r="F56" s="62">
        <f t="shared" si="18"/>
        <v>5.3549999999999995</v>
      </c>
      <c r="G56" s="63">
        <v>6.3</v>
      </c>
      <c r="H56" s="61">
        <f t="shared" si="9"/>
        <v>12.285</v>
      </c>
      <c r="I56" s="62">
        <f t="shared" si="10"/>
        <v>69.615</v>
      </c>
      <c r="J56" s="63">
        <f t="shared" si="11"/>
        <v>81.89999999999999</v>
      </c>
      <c r="K56" s="64" t="s">
        <v>190</v>
      </c>
      <c r="L56" s="6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5">
      <c r="A57" s="57" t="s">
        <v>191</v>
      </c>
      <c r="B57" s="55" t="s">
        <v>186</v>
      </c>
      <c r="C57" s="34" t="s">
        <v>34</v>
      </c>
      <c r="D57" s="60">
        <v>7</v>
      </c>
      <c r="E57" s="61">
        <f t="shared" si="17"/>
        <v>1.0095</v>
      </c>
      <c r="F57" s="62">
        <f t="shared" si="18"/>
        <v>5.7205</v>
      </c>
      <c r="G57" s="63">
        <v>6.73</v>
      </c>
      <c r="H57" s="61">
        <f t="shared" si="9"/>
        <v>7.0665000000000004</v>
      </c>
      <c r="I57" s="62">
        <f t="shared" si="10"/>
        <v>40.0435</v>
      </c>
      <c r="J57" s="63">
        <f t="shared" si="11"/>
        <v>47.11</v>
      </c>
      <c r="K57" s="64" t="s">
        <v>187</v>
      </c>
      <c r="L57" s="65">
        <v>27.04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5">
      <c r="A58" s="57" t="s">
        <v>192</v>
      </c>
      <c r="B58" s="55" t="s">
        <v>193</v>
      </c>
      <c r="C58" s="34" t="s">
        <v>34</v>
      </c>
      <c r="D58" s="60">
        <v>28</v>
      </c>
      <c r="E58" s="61">
        <f t="shared" si="17"/>
        <v>0.8324999999999999</v>
      </c>
      <c r="F58" s="62">
        <f t="shared" si="18"/>
        <v>4.717499999999999</v>
      </c>
      <c r="G58" s="63">
        <v>5.55</v>
      </c>
      <c r="H58" s="61">
        <f t="shared" si="9"/>
        <v>23.31</v>
      </c>
      <c r="I58" s="62">
        <f t="shared" si="10"/>
        <v>132.08999999999997</v>
      </c>
      <c r="J58" s="63">
        <f t="shared" si="11"/>
        <v>155.39999999999998</v>
      </c>
      <c r="K58" s="64" t="s">
        <v>194</v>
      </c>
      <c r="L58" s="6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6.75" customHeight="1">
      <c r="A59" s="57" t="s">
        <v>195</v>
      </c>
      <c r="B59" s="55" t="s">
        <v>196</v>
      </c>
      <c r="C59" s="34" t="s">
        <v>34</v>
      </c>
      <c r="D59" s="60">
        <v>3</v>
      </c>
      <c r="E59" s="61">
        <f t="shared" si="17"/>
        <v>2.7239999999999998</v>
      </c>
      <c r="F59" s="62">
        <f t="shared" si="18"/>
        <v>15.436</v>
      </c>
      <c r="G59" s="63">
        <v>18.16</v>
      </c>
      <c r="H59" s="61">
        <f t="shared" si="9"/>
        <v>8.171999999999999</v>
      </c>
      <c r="I59" s="62">
        <f t="shared" si="10"/>
        <v>46.308</v>
      </c>
      <c r="J59" s="63">
        <f t="shared" si="11"/>
        <v>54.48</v>
      </c>
      <c r="K59" s="64" t="s">
        <v>197</v>
      </c>
      <c r="L59" s="65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12" s="90" customFormat="1" ht="26.25" customHeight="1">
      <c r="A60" s="57" t="s">
        <v>198</v>
      </c>
      <c r="B60" s="55" t="s">
        <v>199</v>
      </c>
      <c r="C60" s="34" t="s">
        <v>34</v>
      </c>
      <c r="D60" s="60">
        <v>7</v>
      </c>
      <c r="E60" s="61">
        <f t="shared" si="17"/>
        <v>3.885</v>
      </c>
      <c r="F60" s="62">
        <f t="shared" si="18"/>
        <v>22.014999999999997</v>
      </c>
      <c r="G60" s="63">
        <v>25.9</v>
      </c>
      <c r="H60" s="61">
        <f t="shared" si="9"/>
        <v>27.195</v>
      </c>
      <c r="I60" s="62">
        <f t="shared" si="10"/>
        <v>154.105</v>
      </c>
      <c r="J60" s="63">
        <f t="shared" si="11"/>
        <v>181.29999999999998</v>
      </c>
      <c r="K60" s="64" t="s">
        <v>200</v>
      </c>
      <c r="L60" s="66"/>
    </row>
    <row r="61" spans="1:256" ht="13.5" customHeight="1">
      <c r="A61" s="57" t="s">
        <v>201</v>
      </c>
      <c r="B61" s="83" t="s">
        <v>202</v>
      </c>
      <c r="C61" s="84" t="s">
        <v>34</v>
      </c>
      <c r="D61" s="85">
        <v>3</v>
      </c>
      <c r="E61" s="86">
        <v>11.19</v>
      </c>
      <c r="F61" s="87">
        <v>9.34</v>
      </c>
      <c r="G61" s="88">
        <f aca="true" t="shared" si="19" ref="G61:G62">SUM(E61+F61)</f>
        <v>20.53</v>
      </c>
      <c r="H61" s="86">
        <f t="shared" si="9"/>
        <v>33.57</v>
      </c>
      <c r="I61" s="87">
        <f t="shared" si="10"/>
        <v>28.02</v>
      </c>
      <c r="J61" s="88">
        <f t="shared" si="11"/>
        <v>61.59</v>
      </c>
      <c r="K61" s="89" t="s">
        <v>203</v>
      </c>
      <c r="L61" s="66">
        <v>27.04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3.5" customHeight="1">
      <c r="A62" s="57" t="s">
        <v>204</v>
      </c>
      <c r="B62" s="83" t="s">
        <v>205</v>
      </c>
      <c r="C62" s="84" t="s">
        <v>34</v>
      </c>
      <c r="D62" s="85">
        <v>2</v>
      </c>
      <c r="E62" s="86">
        <v>7.06</v>
      </c>
      <c r="F62" s="87">
        <v>4.63</v>
      </c>
      <c r="G62" s="88">
        <f t="shared" si="19"/>
        <v>11.69</v>
      </c>
      <c r="H62" s="86">
        <f t="shared" si="9"/>
        <v>14.12</v>
      </c>
      <c r="I62" s="87">
        <f t="shared" si="10"/>
        <v>9.26</v>
      </c>
      <c r="J62" s="88">
        <f t="shared" si="11"/>
        <v>23.38</v>
      </c>
      <c r="K62" s="89" t="s">
        <v>206</v>
      </c>
      <c r="L62" s="66">
        <v>27.04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3.75">
      <c r="A63" s="57" t="s">
        <v>207</v>
      </c>
      <c r="B63" s="55" t="s">
        <v>208</v>
      </c>
      <c r="C63" s="34" t="s">
        <v>34</v>
      </c>
      <c r="D63" s="60">
        <v>23</v>
      </c>
      <c r="E63" s="61">
        <f aca="true" t="shared" si="20" ref="E63:E64">G63*0.15</f>
        <v>1.7369999999999999</v>
      </c>
      <c r="F63" s="62">
        <f aca="true" t="shared" si="21" ref="F63:F64">G63*0.85</f>
        <v>9.843</v>
      </c>
      <c r="G63" s="63">
        <v>11.58</v>
      </c>
      <c r="H63" s="61">
        <f t="shared" si="9"/>
        <v>39.951</v>
      </c>
      <c r="I63" s="62">
        <f t="shared" si="10"/>
        <v>226.389</v>
      </c>
      <c r="J63" s="63">
        <f t="shared" si="11"/>
        <v>266.34000000000003</v>
      </c>
      <c r="K63" s="64" t="s">
        <v>209</v>
      </c>
      <c r="L63" s="6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45">
      <c r="A64" s="57" t="s">
        <v>210</v>
      </c>
      <c r="B64" s="55" t="s">
        <v>211</v>
      </c>
      <c r="C64" s="34" t="s">
        <v>34</v>
      </c>
      <c r="D64" s="60">
        <v>6</v>
      </c>
      <c r="E64" s="61">
        <f t="shared" si="20"/>
        <v>2.187</v>
      </c>
      <c r="F64" s="62">
        <f t="shared" si="21"/>
        <v>12.392999999999999</v>
      </c>
      <c r="G64" s="63">
        <v>14.58</v>
      </c>
      <c r="H64" s="61">
        <f t="shared" si="9"/>
        <v>13.122</v>
      </c>
      <c r="I64" s="62">
        <f t="shared" si="10"/>
        <v>74.35799999999999</v>
      </c>
      <c r="J64" s="63">
        <f t="shared" si="11"/>
        <v>87.47999999999999</v>
      </c>
      <c r="K64" s="64" t="s">
        <v>212</v>
      </c>
      <c r="L64" s="65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57" t="s">
        <v>213</v>
      </c>
      <c r="B65" s="55" t="s">
        <v>214</v>
      </c>
      <c r="C65" s="34" t="s">
        <v>34</v>
      </c>
      <c r="D65" s="60">
        <v>6</v>
      </c>
      <c r="E65" s="61">
        <v>3.65</v>
      </c>
      <c r="F65" s="62">
        <v>6.04</v>
      </c>
      <c r="G65" s="63">
        <f>E65+F65</f>
        <v>9.69</v>
      </c>
      <c r="H65" s="61">
        <f t="shared" si="9"/>
        <v>21.9</v>
      </c>
      <c r="I65" s="62">
        <f t="shared" si="10"/>
        <v>36.24</v>
      </c>
      <c r="J65" s="63">
        <f t="shared" si="11"/>
        <v>58.14</v>
      </c>
      <c r="K65" s="64" t="s">
        <v>215</v>
      </c>
      <c r="L65" s="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45">
      <c r="A66" s="57" t="s">
        <v>216</v>
      </c>
      <c r="B66" s="55" t="s">
        <v>217</v>
      </c>
      <c r="C66" s="34" t="s">
        <v>34</v>
      </c>
      <c r="D66" s="60">
        <v>5</v>
      </c>
      <c r="E66" s="61">
        <f aca="true" t="shared" si="22" ref="E66:E67">G66*0.15</f>
        <v>1.5915</v>
      </c>
      <c r="F66" s="62">
        <f aca="true" t="shared" si="23" ref="F66:F67">G66*0.85</f>
        <v>9.0185</v>
      </c>
      <c r="G66" s="63">
        <v>10.61</v>
      </c>
      <c r="H66" s="61">
        <f t="shared" si="9"/>
        <v>7.9575</v>
      </c>
      <c r="I66" s="62">
        <f t="shared" si="10"/>
        <v>45.0925</v>
      </c>
      <c r="J66" s="63">
        <f t="shared" si="11"/>
        <v>53.05</v>
      </c>
      <c r="K66" s="64" t="s">
        <v>218</v>
      </c>
      <c r="L66" s="6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3.75">
      <c r="A67" s="57" t="s">
        <v>219</v>
      </c>
      <c r="B67" s="55" t="s">
        <v>220</v>
      </c>
      <c r="C67" s="34" t="s">
        <v>34</v>
      </c>
      <c r="D67" s="60">
        <v>1</v>
      </c>
      <c r="E67" s="61">
        <f t="shared" si="22"/>
        <v>1.224</v>
      </c>
      <c r="F67" s="62">
        <f t="shared" si="23"/>
        <v>6.936</v>
      </c>
      <c r="G67" s="63">
        <v>8.16</v>
      </c>
      <c r="H67" s="61">
        <f t="shared" si="9"/>
        <v>1.224</v>
      </c>
      <c r="I67" s="62">
        <f t="shared" si="10"/>
        <v>6.936</v>
      </c>
      <c r="J67" s="63">
        <f t="shared" si="11"/>
        <v>8.16</v>
      </c>
      <c r="K67" s="64" t="s">
        <v>221</v>
      </c>
      <c r="L67" s="65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7" t="s">
        <v>222</v>
      </c>
      <c r="B68" s="55" t="s">
        <v>223</v>
      </c>
      <c r="C68" s="34" t="s">
        <v>34</v>
      </c>
      <c r="D68" s="60">
        <v>7</v>
      </c>
      <c r="E68" s="61">
        <v>7.06</v>
      </c>
      <c r="F68" s="62">
        <v>5.68</v>
      </c>
      <c r="G68" s="63">
        <f aca="true" t="shared" si="24" ref="G68:G69">E68+F68</f>
        <v>12.739999999999998</v>
      </c>
      <c r="H68" s="61">
        <f t="shared" si="9"/>
        <v>49.419999999999995</v>
      </c>
      <c r="I68" s="62">
        <f t="shared" si="10"/>
        <v>39.76</v>
      </c>
      <c r="J68" s="63">
        <f t="shared" si="11"/>
        <v>89.17999999999999</v>
      </c>
      <c r="K68" s="64" t="s">
        <v>224</v>
      </c>
      <c r="L68" s="6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57" t="s">
        <v>225</v>
      </c>
      <c r="B69" s="55" t="s">
        <v>226</v>
      </c>
      <c r="C69" s="34" t="s">
        <v>34</v>
      </c>
      <c r="D69" s="60">
        <v>3</v>
      </c>
      <c r="E69" s="61">
        <v>9</v>
      </c>
      <c r="F69" s="62">
        <v>10</v>
      </c>
      <c r="G69" s="63">
        <f t="shared" si="24"/>
        <v>19</v>
      </c>
      <c r="H69" s="61">
        <f t="shared" si="9"/>
        <v>27</v>
      </c>
      <c r="I69" s="62">
        <f t="shared" si="10"/>
        <v>30</v>
      </c>
      <c r="J69" s="63">
        <f t="shared" si="11"/>
        <v>57</v>
      </c>
      <c r="K69" s="64" t="s">
        <v>227</v>
      </c>
      <c r="L69" s="65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7" t="s">
        <v>228</v>
      </c>
      <c r="B70" s="55" t="s">
        <v>229</v>
      </c>
      <c r="C70" s="34" t="s">
        <v>34</v>
      </c>
      <c r="D70" s="60">
        <v>4</v>
      </c>
      <c r="E70" s="61">
        <f aca="true" t="shared" si="25" ref="E70:E74">G70*0.15</f>
        <v>15.4305</v>
      </c>
      <c r="F70" s="62">
        <f aca="true" t="shared" si="26" ref="F70:F74">G70*0.85</f>
        <v>87.4395</v>
      </c>
      <c r="G70" s="63">
        <v>102.87</v>
      </c>
      <c r="H70" s="61">
        <f t="shared" si="9"/>
        <v>61.722</v>
      </c>
      <c r="I70" s="62">
        <f t="shared" si="10"/>
        <v>349.758</v>
      </c>
      <c r="J70" s="63">
        <f t="shared" si="11"/>
        <v>411.47999999999996</v>
      </c>
      <c r="K70" s="64" t="s">
        <v>230</v>
      </c>
      <c r="L70" s="65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2.5">
      <c r="A71" s="57" t="s">
        <v>231</v>
      </c>
      <c r="B71" s="55" t="s">
        <v>232</v>
      </c>
      <c r="C71" s="34" t="s">
        <v>34</v>
      </c>
      <c r="D71" s="60">
        <v>5</v>
      </c>
      <c r="E71" s="61">
        <f t="shared" si="25"/>
        <v>13.734</v>
      </c>
      <c r="F71" s="62">
        <f t="shared" si="26"/>
        <v>77.826</v>
      </c>
      <c r="G71" s="63">
        <v>91.56</v>
      </c>
      <c r="H71" s="61">
        <f t="shared" si="9"/>
        <v>68.67</v>
      </c>
      <c r="I71" s="62">
        <f t="shared" si="10"/>
        <v>389.13</v>
      </c>
      <c r="J71" s="63">
        <f t="shared" si="11"/>
        <v>457.8</v>
      </c>
      <c r="K71" s="64" t="s">
        <v>233</v>
      </c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2.5">
      <c r="A72" s="57" t="s">
        <v>234</v>
      </c>
      <c r="B72" s="55" t="s">
        <v>235</v>
      </c>
      <c r="C72" s="34" t="s">
        <v>34</v>
      </c>
      <c r="D72" s="60">
        <v>1</v>
      </c>
      <c r="E72" s="61">
        <f t="shared" si="25"/>
        <v>44.841</v>
      </c>
      <c r="F72" s="62">
        <f t="shared" si="26"/>
        <v>254.099</v>
      </c>
      <c r="G72" s="63">
        <v>298.94</v>
      </c>
      <c r="H72" s="61">
        <f t="shared" si="9"/>
        <v>44.841</v>
      </c>
      <c r="I72" s="62">
        <f t="shared" si="10"/>
        <v>254.099</v>
      </c>
      <c r="J72" s="63">
        <f t="shared" si="11"/>
        <v>298.94</v>
      </c>
      <c r="K72" s="64" t="s">
        <v>236</v>
      </c>
      <c r="L72" s="6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45">
      <c r="A73" s="57" t="s">
        <v>237</v>
      </c>
      <c r="B73" s="55" t="s">
        <v>238</v>
      </c>
      <c r="C73" s="34" t="s">
        <v>34</v>
      </c>
      <c r="D73" s="60">
        <v>6</v>
      </c>
      <c r="E73" s="61">
        <f t="shared" si="25"/>
        <v>27.4455</v>
      </c>
      <c r="F73" s="62">
        <f t="shared" si="26"/>
        <v>155.5245</v>
      </c>
      <c r="G73" s="63">
        <v>182.97</v>
      </c>
      <c r="H73" s="61">
        <f t="shared" si="9"/>
        <v>164.673</v>
      </c>
      <c r="I73" s="62">
        <f t="shared" si="10"/>
        <v>933.1469999999999</v>
      </c>
      <c r="J73" s="63">
        <f t="shared" si="11"/>
        <v>1097.82</v>
      </c>
      <c r="K73" s="64" t="s">
        <v>239</v>
      </c>
      <c r="L73" s="65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36.75" customHeight="1">
      <c r="A74" s="57" t="s">
        <v>240</v>
      </c>
      <c r="B74" s="55" t="s">
        <v>64</v>
      </c>
      <c r="C74" s="34" t="s">
        <v>34</v>
      </c>
      <c r="D74" s="60">
        <v>4</v>
      </c>
      <c r="E74" s="61">
        <f t="shared" si="25"/>
        <v>1.389</v>
      </c>
      <c r="F74" s="62">
        <f t="shared" si="26"/>
        <v>7.8709999999999996</v>
      </c>
      <c r="G74" s="63">
        <v>9.26</v>
      </c>
      <c r="H74" s="61">
        <f t="shared" si="9"/>
        <v>5.556</v>
      </c>
      <c r="I74" s="62">
        <f t="shared" si="10"/>
        <v>31.483999999999998</v>
      </c>
      <c r="J74" s="63">
        <f t="shared" si="11"/>
        <v>37.04</v>
      </c>
      <c r="K74" s="64" t="s">
        <v>65</v>
      </c>
      <c r="L74" s="6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3.5">
      <c r="A75" s="79" t="s">
        <v>241</v>
      </c>
      <c r="B75" s="79"/>
      <c r="C75" s="79"/>
      <c r="D75" s="79"/>
      <c r="E75" s="79"/>
      <c r="F75" s="79"/>
      <c r="G75" s="79"/>
      <c r="H75" s="80">
        <f>J10+J36</f>
        <v>11144.5409</v>
      </c>
      <c r="I75" s="80"/>
      <c r="J75" s="80"/>
      <c r="K75" s="41"/>
      <c r="L75" s="6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75:G75"/>
    <mergeCell ref="H75:J7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8"/>
  <sheetViews>
    <sheetView view="pageBreakPreview" zoomScale="80" zoomScaleSheetLayoutView="80" workbookViewId="0" topLeftCell="A76">
      <selection activeCell="B59" sqref="B59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2" width="0" style="81" hidden="1" customWidth="1"/>
    <col min="13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  <c r="L5" s="82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 s="6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SUM(H11:H42)</f>
        <v>1817.683605</v>
      </c>
      <c r="I10" s="47">
        <f>SUM(I11:I42)</f>
        <v>10154.801469999999</v>
      </c>
      <c r="J10" s="50">
        <f>SUM(J11:J42)</f>
        <v>11972.485075</v>
      </c>
      <c r="K10" s="51"/>
      <c r="L10" s="6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3" customFormat="1" ht="22.5">
      <c r="A11" s="32" t="s">
        <v>22</v>
      </c>
      <c r="B11" s="33" t="s">
        <v>86</v>
      </c>
      <c r="C11" s="34" t="s">
        <v>24</v>
      </c>
      <c r="D11" s="35">
        <v>103.43</v>
      </c>
      <c r="E11" s="36">
        <f aca="true" t="shared" si="0" ref="E11:E25">G11*0.15</f>
        <v>2.004</v>
      </c>
      <c r="F11" s="39">
        <f aca="true" t="shared" si="1" ref="F11:F25">G11*0.85</f>
        <v>11.356</v>
      </c>
      <c r="G11" s="39">
        <v>13.36</v>
      </c>
      <c r="H11" s="36">
        <f aca="true" t="shared" si="2" ref="H11:H42">E11*D11</f>
        <v>207.27372000000003</v>
      </c>
      <c r="I11" s="39">
        <f aca="true" t="shared" si="3" ref="I11:I42">F11*D11</f>
        <v>1174.55108</v>
      </c>
      <c r="J11" s="40">
        <f aca="true" t="shared" si="4" ref="J11:J42">H11+I11</f>
        <v>1381.8247999999999</v>
      </c>
      <c r="K11" s="52" t="s">
        <v>87</v>
      </c>
      <c r="L11" s="54">
        <v>10.66</v>
      </c>
    </row>
    <row r="12" spans="1:12" s="53" customFormat="1" ht="22.5">
      <c r="A12" s="32" t="s">
        <v>26</v>
      </c>
      <c r="B12" s="33" t="s">
        <v>88</v>
      </c>
      <c r="C12" s="34" t="s">
        <v>24</v>
      </c>
      <c r="D12" s="35">
        <v>12.49</v>
      </c>
      <c r="E12" s="36">
        <f t="shared" si="0"/>
        <v>2.844</v>
      </c>
      <c r="F12" s="39">
        <f t="shared" si="1"/>
        <v>16.116</v>
      </c>
      <c r="G12" s="39">
        <v>18.96</v>
      </c>
      <c r="H12" s="36">
        <f t="shared" si="2"/>
        <v>35.52156</v>
      </c>
      <c r="I12" s="39">
        <f t="shared" si="3"/>
        <v>201.28884</v>
      </c>
      <c r="J12" s="40">
        <f t="shared" si="4"/>
        <v>236.8104</v>
      </c>
      <c r="K12" s="52" t="s">
        <v>89</v>
      </c>
      <c r="L12" s="54">
        <v>10.66</v>
      </c>
    </row>
    <row r="13" spans="1:12" s="53" customFormat="1" ht="22.5">
      <c r="A13" s="32" t="s">
        <v>29</v>
      </c>
      <c r="B13" s="33" t="s">
        <v>30</v>
      </c>
      <c r="C13" s="34" t="s">
        <v>24</v>
      </c>
      <c r="D13" s="35">
        <v>73.22</v>
      </c>
      <c r="E13" s="36">
        <f t="shared" si="0"/>
        <v>1.9725</v>
      </c>
      <c r="F13" s="39">
        <f t="shared" si="1"/>
        <v>11.1775</v>
      </c>
      <c r="G13" s="39">
        <v>13.15</v>
      </c>
      <c r="H13" s="36">
        <f t="shared" si="2"/>
        <v>144.42645</v>
      </c>
      <c r="I13" s="39">
        <f t="shared" si="3"/>
        <v>818.41655</v>
      </c>
      <c r="J13" s="40">
        <f t="shared" si="4"/>
        <v>962.8430000000001</v>
      </c>
      <c r="K13" s="52" t="s">
        <v>31</v>
      </c>
      <c r="L13" s="54">
        <v>15.92</v>
      </c>
    </row>
    <row r="14" spans="1:12" s="53" customFormat="1" ht="22.5">
      <c r="A14" s="32" t="s">
        <v>32</v>
      </c>
      <c r="B14" s="33" t="s">
        <v>23</v>
      </c>
      <c r="C14" s="34" t="s">
        <v>24</v>
      </c>
      <c r="D14" s="35">
        <v>45</v>
      </c>
      <c r="E14" s="36">
        <f t="shared" si="0"/>
        <v>3.0285</v>
      </c>
      <c r="F14" s="39">
        <f t="shared" si="1"/>
        <v>17.1615</v>
      </c>
      <c r="G14" s="39">
        <v>20.19</v>
      </c>
      <c r="H14" s="36">
        <f t="shared" si="2"/>
        <v>136.2825</v>
      </c>
      <c r="I14" s="39">
        <f t="shared" si="3"/>
        <v>772.2675</v>
      </c>
      <c r="J14" s="40">
        <f t="shared" si="4"/>
        <v>908.5500000000001</v>
      </c>
      <c r="K14" s="52" t="s">
        <v>25</v>
      </c>
      <c r="L14" s="54">
        <v>15.92</v>
      </c>
    </row>
    <row r="15" spans="1:12" s="53" customFormat="1" ht="22.5">
      <c r="A15" s="32" t="s">
        <v>39</v>
      </c>
      <c r="B15" s="33" t="s">
        <v>242</v>
      </c>
      <c r="C15" s="34" t="s">
        <v>34</v>
      </c>
      <c r="D15" s="35">
        <v>1</v>
      </c>
      <c r="E15" s="36">
        <f t="shared" si="0"/>
        <v>3.15</v>
      </c>
      <c r="F15" s="39">
        <f t="shared" si="1"/>
        <v>17.849999999999998</v>
      </c>
      <c r="G15" s="39">
        <v>21</v>
      </c>
      <c r="H15" s="36">
        <f t="shared" si="2"/>
        <v>3.15</v>
      </c>
      <c r="I15" s="39">
        <f t="shared" si="3"/>
        <v>17.849999999999998</v>
      </c>
      <c r="J15" s="40">
        <f t="shared" si="4"/>
        <v>20.999999999999996</v>
      </c>
      <c r="K15" s="52" t="s">
        <v>243</v>
      </c>
      <c r="L15" s="54">
        <v>128.26</v>
      </c>
    </row>
    <row r="16" spans="1:12" s="53" customFormat="1" ht="22.5">
      <c r="A16" s="32" t="s">
        <v>42</v>
      </c>
      <c r="B16" s="33" t="s">
        <v>90</v>
      </c>
      <c r="C16" s="34" t="s">
        <v>34</v>
      </c>
      <c r="D16" s="35">
        <v>25</v>
      </c>
      <c r="E16" s="36">
        <f t="shared" si="0"/>
        <v>0.7889999999999999</v>
      </c>
      <c r="F16" s="39">
        <f t="shared" si="1"/>
        <v>4.471</v>
      </c>
      <c r="G16" s="39">
        <v>5.26</v>
      </c>
      <c r="H16" s="36">
        <f t="shared" si="2"/>
        <v>19.724999999999998</v>
      </c>
      <c r="I16" s="39">
        <f t="shared" si="3"/>
        <v>111.775</v>
      </c>
      <c r="J16" s="40">
        <f t="shared" si="4"/>
        <v>131.5</v>
      </c>
      <c r="K16" s="52" t="s">
        <v>91</v>
      </c>
      <c r="L16" s="54">
        <v>128.26</v>
      </c>
    </row>
    <row r="17" spans="1:12" s="53" customFormat="1" ht="22.5">
      <c r="A17" s="32" t="s">
        <v>45</v>
      </c>
      <c r="B17" s="33" t="s">
        <v>92</v>
      </c>
      <c r="C17" s="34" t="s">
        <v>34</v>
      </c>
      <c r="D17" s="35">
        <v>6</v>
      </c>
      <c r="E17" s="36">
        <f t="shared" si="0"/>
        <v>1.05</v>
      </c>
      <c r="F17" s="39">
        <f t="shared" si="1"/>
        <v>5.95</v>
      </c>
      <c r="G17" s="39">
        <v>7</v>
      </c>
      <c r="H17" s="36">
        <f t="shared" si="2"/>
        <v>6.300000000000001</v>
      </c>
      <c r="I17" s="39">
        <f t="shared" si="3"/>
        <v>35.7</v>
      </c>
      <c r="J17" s="40">
        <f t="shared" si="4"/>
        <v>42</v>
      </c>
      <c r="K17" s="52" t="s">
        <v>93</v>
      </c>
      <c r="L17" s="54">
        <v>128.26</v>
      </c>
    </row>
    <row r="18" spans="1:12" s="53" customFormat="1" ht="22.5">
      <c r="A18" s="32" t="s">
        <v>48</v>
      </c>
      <c r="B18" s="33" t="s">
        <v>37</v>
      </c>
      <c r="C18" s="34" t="s">
        <v>34</v>
      </c>
      <c r="D18" s="35">
        <v>34</v>
      </c>
      <c r="E18" s="36">
        <f t="shared" si="0"/>
        <v>1.188</v>
      </c>
      <c r="F18" s="39">
        <f t="shared" si="1"/>
        <v>6.732</v>
      </c>
      <c r="G18" s="39">
        <v>7.92</v>
      </c>
      <c r="H18" s="36">
        <f t="shared" si="2"/>
        <v>40.391999999999996</v>
      </c>
      <c r="I18" s="39">
        <f t="shared" si="3"/>
        <v>228.888</v>
      </c>
      <c r="J18" s="40">
        <f t="shared" si="4"/>
        <v>269.28</v>
      </c>
      <c r="K18" s="52" t="s">
        <v>38</v>
      </c>
      <c r="L18" s="54">
        <v>128.26</v>
      </c>
    </row>
    <row r="19" spans="1:12" s="53" customFormat="1" ht="22.5">
      <c r="A19" s="32" t="s">
        <v>50</v>
      </c>
      <c r="B19" s="33" t="s">
        <v>33</v>
      </c>
      <c r="C19" s="34" t="s">
        <v>34</v>
      </c>
      <c r="D19" s="35">
        <v>2</v>
      </c>
      <c r="E19" s="36">
        <f t="shared" si="0"/>
        <v>3.2039999999999997</v>
      </c>
      <c r="F19" s="39">
        <f t="shared" si="1"/>
        <v>18.156</v>
      </c>
      <c r="G19" s="39">
        <v>21.36</v>
      </c>
      <c r="H19" s="36">
        <f t="shared" si="2"/>
        <v>6.4079999999999995</v>
      </c>
      <c r="I19" s="39">
        <f t="shared" si="3"/>
        <v>36.312</v>
      </c>
      <c r="J19" s="40">
        <f t="shared" si="4"/>
        <v>42.72</v>
      </c>
      <c r="K19" s="52" t="s">
        <v>94</v>
      </c>
      <c r="L19" s="54">
        <v>128.26</v>
      </c>
    </row>
    <row r="20" spans="1:12" s="53" customFormat="1" ht="26.25" customHeight="1">
      <c r="A20" s="32" t="s">
        <v>99</v>
      </c>
      <c r="B20" s="33" t="s">
        <v>95</v>
      </c>
      <c r="C20" s="34" t="s">
        <v>34</v>
      </c>
      <c r="D20" s="35">
        <v>24</v>
      </c>
      <c r="E20" s="36">
        <f t="shared" si="0"/>
        <v>0.66</v>
      </c>
      <c r="F20" s="39">
        <f t="shared" si="1"/>
        <v>3.74</v>
      </c>
      <c r="G20" s="39">
        <v>4.4</v>
      </c>
      <c r="H20" s="36">
        <f t="shared" si="2"/>
        <v>15.84</v>
      </c>
      <c r="I20" s="39">
        <f t="shared" si="3"/>
        <v>89.76</v>
      </c>
      <c r="J20" s="40">
        <f t="shared" si="4"/>
        <v>105.60000000000001</v>
      </c>
      <c r="K20" s="52" t="s">
        <v>96</v>
      </c>
      <c r="L20" s="54">
        <v>128.26</v>
      </c>
    </row>
    <row r="21" spans="1:12" s="53" customFormat="1" ht="26.25" customHeight="1">
      <c r="A21" s="32" t="s">
        <v>101</v>
      </c>
      <c r="B21" s="33" t="s">
        <v>244</v>
      </c>
      <c r="C21" s="34" t="s">
        <v>34</v>
      </c>
      <c r="D21" s="35">
        <v>5</v>
      </c>
      <c r="E21" s="36">
        <f t="shared" si="0"/>
        <v>1.6289999999999998</v>
      </c>
      <c r="F21" s="39">
        <f t="shared" si="1"/>
        <v>9.231</v>
      </c>
      <c r="G21" s="39">
        <v>10.86</v>
      </c>
      <c r="H21" s="36">
        <f t="shared" si="2"/>
        <v>8.145</v>
      </c>
      <c r="I21" s="39">
        <f t="shared" si="3"/>
        <v>46.155</v>
      </c>
      <c r="J21" s="40">
        <f t="shared" si="4"/>
        <v>54.3</v>
      </c>
      <c r="K21" s="52" t="s">
        <v>245</v>
      </c>
      <c r="L21" s="54">
        <v>128.26</v>
      </c>
    </row>
    <row r="22" spans="1:12" s="53" customFormat="1" ht="26.25" customHeight="1">
      <c r="A22" s="32" t="s">
        <v>104</v>
      </c>
      <c r="B22" s="33" t="s">
        <v>97</v>
      </c>
      <c r="C22" s="34" t="s">
        <v>34</v>
      </c>
      <c r="D22" s="35">
        <v>16</v>
      </c>
      <c r="E22" s="36">
        <f t="shared" si="0"/>
        <v>2.2605</v>
      </c>
      <c r="F22" s="39">
        <f t="shared" si="1"/>
        <v>12.8095</v>
      </c>
      <c r="G22" s="39">
        <v>15.07</v>
      </c>
      <c r="H22" s="36">
        <f t="shared" si="2"/>
        <v>36.168</v>
      </c>
      <c r="I22" s="39">
        <f t="shared" si="3"/>
        <v>204.952</v>
      </c>
      <c r="J22" s="40">
        <f t="shared" si="4"/>
        <v>241.12</v>
      </c>
      <c r="K22" s="52" t="s">
        <v>98</v>
      </c>
      <c r="L22"/>
    </row>
    <row r="23" spans="1:12" s="53" customFormat="1" ht="26.25" customHeight="1">
      <c r="A23" s="32" t="s">
        <v>107</v>
      </c>
      <c r="B23" s="33" t="s">
        <v>40</v>
      </c>
      <c r="C23" s="34" t="s">
        <v>34</v>
      </c>
      <c r="D23" s="35">
        <v>4</v>
      </c>
      <c r="E23" s="36">
        <f t="shared" si="0"/>
        <v>4.882499999999999</v>
      </c>
      <c r="F23" s="39">
        <f t="shared" si="1"/>
        <v>27.667499999999997</v>
      </c>
      <c r="G23" s="39">
        <v>32.55</v>
      </c>
      <c r="H23" s="36">
        <f t="shared" si="2"/>
        <v>19.529999999999998</v>
      </c>
      <c r="I23" s="39">
        <f t="shared" si="3"/>
        <v>110.66999999999999</v>
      </c>
      <c r="J23" s="40">
        <f t="shared" si="4"/>
        <v>130.2</v>
      </c>
      <c r="K23" s="52" t="s">
        <v>100</v>
      </c>
      <c r="L23"/>
    </row>
    <row r="24" spans="1:256" ht="22.5">
      <c r="A24" s="32" t="s">
        <v>113</v>
      </c>
      <c r="B24" s="33" t="s">
        <v>102</v>
      </c>
      <c r="C24" s="34" t="s">
        <v>34</v>
      </c>
      <c r="D24" s="35">
        <v>2</v>
      </c>
      <c r="E24" s="36">
        <f t="shared" si="0"/>
        <v>1.422</v>
      </c>
      <c r="F24" s="39">
        <f t="shared" si="1"/>
        <v>8.058</v>
      </c>
      <c r="G24" s="39">
        <v>9.48</v>
      </c>
      <c r="H24" s="36">
        <f t="shared" si="2"/>
        <v>2.844</v>
      </c>
      <c r="I24" s="39">
        <f t="shared" si="3"/>
        <v>16.116</v>
      </c>
      <c r="J24" s="40">
        <f t="shared" si="4"/>
        <v>18.96</v>
      </c>
      <c r="K24" s="52" t="s">
        <v>103</v>
      </c>
      <c r="L24" s="54">
        <v>128.26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5">
      <c r="A25" s="32" t="s">
        <v>116</v>
      </c>
      <c r="B25" s="33" t="s">
        <v>105</v>
      </c>
      <c r="C25" s="34" t="s">
        <v>34</v>
      </c>
      <c r="D25" s="35">
        <v>1</v>
      </c>
      <c r="E25" s="36">
        <f t="shared" si="0"/>
        <v>2.2184999999999997</v>
      </c>
      <c r="F25" s="39">
        <f t="shared" si="1"/>
        <v>12.571499999999999</v>
      </c>
      <c r="G25" s="39">
        <v>14.79</v>
      </c>
      <c r="H25" s="36">
        <f t="shared" si="2"/>
        <v>2.2184999999999997</v>
      </c>
      <c r="I25" s="39">
        <f t="shared" si="3"/>
        <v>12.571499999999999</v>
      </c>
      <c r="J25" s="40">
        <f t="shared" si="4"/>
        <v>14.79</v>
      </c>
      <c r="K25" s="52" t="s">
        <v>106</v>
      </c>
      <c r="L25" s="54">
        <v>128.26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13" s="81" customFormat="1" ht="22.5">
      <c r="A26" s="32" t="s">
        <v>119</v>
      </c>
      <c r="B26" s="33" t="s">
        <v>246</v>
      </c>
      <c r="C26" s="34" t="s">
        <v>34</v>
      </c>
      <c r="D26" s="35">
        <v>5</v>
      </c>
      <c r="E26" s="36">
        <f>F26*0.1765</f>
        <v>2.17095</v>
      </c>
      <c r="F26" s="39">
        <v>12.3</v>
      </c>
      <c r="G26" s="39">
        <f>E26+F26</f>
        <v>14.47095</v>
      </c>
      <c r="H26" s="36">
        <f t="shared" si="2"/>
        <v>10.85475</v>
      </c>
      <c r="I26" s="39">
        <f t="shared" si="3"/>
        <v>61.5</v>
      </c>
      <c r="J26" s="40">
        <f t="shared" si="4"/>
        <v>72.35475</v>
      </c>
      <c r="K26" s="52" t="s">
        <v>247</v>
      </c>
      <c r="L26" s="54">
        <v>128.26</v>
      </c>
      <c r="M26" s="53"/>
    </row>
    <row r="27" spans="1:12" s="53" customFormat="1" ht="33.75">
      <c r="A27" s="32" t="s">
        <v>125</v>
      </c>
      <c r="B27" s="33" t="s">
        <v>108</v>
      </c>
      <c r="C27" s="34" t="s">
        <v>34</v>
      </c>
      <c r="D27" s="35">
        <v>43</v>
      </c>
      <c r="E27" s="36">
        <f>G27*0.15</f>
        <v>1.305</v>
      </c>
      <c r="F27" s="39">
        <f>G27*0.85</f>
        <v>7.395</v>
      </c>
      <c r="G27" s="39">
        <v>8.7</v>
      </c>
      <c r="H27" s="36">
        <f t="shared" si="2"/>
        <v>56.114999999999995</v>
      </c>
      <c r="I27" s="39">
        <f t="shared" si="3"/>
        <v>317.98499999999996</v>
      </c>
      <c r="J27" s="40">
        <f t="shared" si="4"/>
        <v>374.09999999999997</v>
      </c>
      <c r="K27" s="52" t="s">
        <v>109</v>
      </c>
      <c r="L27" s="54">
        <v>128.26</v>
      </c>
    </row>
    <row r="28" spans="1:12" s="53" customFormat="1" ht="33.75">
      <c r="A28" s="32" t="s">
        <v>128</v>
      </c>
      <c r="B28" s="33" t="s">
        <v>248</v>
      </c>
      <c r="C28" s="34" t="s">
        <v>34</v>
      </c>
      <c r="D28" s="35">
        <v>3</v>
      </c>
      <c r="E28" s="36">
        <f>F28*0.1765</f>
        <v>1.8973749999999998</v>
      </c>
      <c r="F28" s="39">
        <v>10.75</v>
      </c>
      <c r="G28" s="39">
        <f>E28+F28</f>
        <v>12.647375</v>
      </c>
      <c r="H28" s="36">
        <f t="shared" si="2"/>
        <v>5.692124999999999</v>
      </c>
      <c r="I28" s="39">
        <f t="shared" si="3"/>
        <v>32.25</v>
      </c>
      <c r="J28" s="40">
        <f t="shared" si="4"/>
        <v>37.942125</v>
      </c>
      <c r="K28" s="52" t="s">
        <v>247</v>
      </c>
      <c r="L28" s="54">
        <v>128.26</v>
      </c>
    </row>
    <row r="29" spans="1:12" s="53" customFormat="1" ht="22.5">
      <c r="A29" s="32" t="s">
        <v>131</v>
      </c>
      <c r="B29" s="33" t="s">
        <v>111</v>
      </c>
      <c r="C29" s="34" t="s">
        <v>34</v>
      </c>
      <c r="D29" s="35">
        <v>12</v>
      </c>
      <c r="E29" s="36">
        <f aca="true" t="shared" si="5" ref="E29:E38">G29*0.15</f>
        <v>12.8715</v>
      </c>
      <c r="F29" s="39">
        <f aca="true" t="shared" si="6" ref="F29:F38">G29*0.85</f>
        <v>72.9385</v>
      </c>
      <c r="G29" s="39">
        <v>85.81</v>
      </c>
      <c r="H29" s="36">
        <f t="shared" si="2"/>
        <v>154.458</v>
      </c>
      <c r="I29" s="39">
        <f t="shared" si="3"/>
        <v>875.2620000000001</v>
      </c>
      <c r="J29" s="40">
        <f t="shared" si="4"/>
        <v>1029.72</v>
      </c>
      <c r="K29" s="52" t="s">
        <v>112</v>
      </c>
      <c r="L29" s="54">
        <v>128.26</v>
      </c>
    </row>
    <row r="30" spans="1:12" s="53" customFormat="1" ht="22.5">
      <c r="A30" s="32" t="s">
        <v>133</v>
      </c>
      <c r="B30" s="33" t="s">
        <v>249</v>
      </c>
      <c r="C30" s="34" t="s">
        <v>34</v>
      </c>
      <c r="D30" s="35">
        <v>3</v>
      </c>
      <c r="E30" s="36">
        <f t="shared" si="5"/>
        <v>16.0455</v>
      </c>
      <c r="F30" s="39">
        <f t="shared" si="6"/>
        <v>90.9245</v>
      </c>
      <c r="G30" s="39">
        <v>106.97</v>
      </c>
      <c r="H30" s="36">
        <f t="shared" si="2"/>
        <v>48.1365</v>
      </c>
      <c r="I30" s="39">
        <f t="shared" si="3"/>
        <v>272.7735</v>
      </c>
      <c r="J30" s="40">
        <f t="shared" si="4"/>
        <v>320.91</v>
      </c>
      <c r="K30" s="52" t="s">
        <v>115</v>
      </c>
      <c r="L30" s="54">
        <v>128.26</v>
      </c>
    </row>
    <row r="31" spans="1:12" s="53" customFormat="1" ht="12.75">
      <c r="A31" s="32" t="s">
        <v>136</v>
      </c>
      <c r="B31" s="33" t="s">
        <v>250</v>
      </c>
      <c r="C31" s="34" t="s">
        <v>34</v>
      </c>
      <c r="D31" s="35">
        <v>6</v>
      </c>
      <c r="E31" s="36">
        <f t="shared" si="5"/>
        <v>3.0599999999999996</v>
      </c>
      <c r="F31" s="39">
        <f t="shared" si="6"/>
        <v>17.34</v>
      </c>
      <c r="G31" s="39">
        <v>20.4</v>
      </c>
      <c r="H31" s="36">
        <f t="shared" si="2"/>
        <v>18.36</v>
      </c>
      <c r="I31" s="39">
        <f t="shared" si="3"/>
        <v>104.03999999999999</v>
      </c>
      <c r="J31" s="40">
        <f t="shared" si="4"/>
        <v>122.39999999999999</v>
      </c>
      <c r="K31" s="52" t="s">
        <v>251</v>
      </c>
      <c r="L31" s="54">
        <v>128.26</v>
      </c>
    </row>
    <row r="32" spans="1:12" s="53" customFormat="1" ht="33.75">
      <c r="A32" s="32" t="s">
        <v>139</v>
      </c>
      <c r="B32" s="33" t="s">
        <v>117</v>
      </c>
      <c r="C32" s="34" t="s">
        <v>34</v>
      </c>
      <c r="D32" s="35">
        <v>36</v>
      </c>
      <c r="E32" s="36">
        <f t="shared" si="5"/>
        <v>0.624</v>
      </c>
      <c r="F32" s="39">
        <f t="shared" si="6"/>
        <v>3.536</v>
      </c>
      <c r="G32" s="39">
        <v>4.16</v>
      </c>
      <c r="H32" s="36">
        <f t="shared" si="2"/>
        <v>22.464</v>
      </c>
      <c r="I32" s="39">
        <f t="shared" si="3"/>
        <v>127.296</v>
      </c>
      <c r="J32" s="40">
        <f t="shared" si="4"/>
        <v>149.76</v>
      </c>
      <c r="K32" s="52" t="s">
        <v>118</v>
      </c>
      <c r="L32" s="54">
        <v>128.26</v>
      </c>
    </row>
    <row r="33" spans="1:12" s="53" customFormat="1" ht="33.75">
      <c r="A33" s="32" t="s">
        <v>252</v>
      </c>
      <c r="B33" s="33" t="s">
        <v>253</v>
      </c>
      <c r="C33" s="34" t="s">
        <v>34</v>
      </c>
      <c r="D33" s="35">
        <v>6</v>
      </c>
      <c r="E33" s="36">
        <f t="shared" si="5"/>
        <v>0.8444999999999999</v>
      </c>
      <c r="F33" s="39">
        <f t="shared" si="6"/>
        <v>4.7855</v>
      </c>
      <c r="G33" s="39">
        <v>5.63</v>
      </c>
      <c r="H33" s="36">
        <f t="shared" si="2"/>
        <v>5.066999999999999</v>
      </c>
      <c r="I33" s="39">
        <f t="shared" si="3"/>
        <v>28.713</v>
      </c>
      <c r="J33" s="40">
        <f t="shared" si="4"/>
        <v>33.78</v>
      </c>
      <c r="K33" s="52" t="s">
        <v>121</v>
      </c>
      <c r="L33" s="54">
        <v>128.26</v>
      </c>
    </row>
    <row r="34" spans="1:12" s="53" customFormat="1" ht="33.75">
      <c r="A34" s="32" t="s">
        <v>254</v>
      </c>
      <c r="B34" s="33" t="s">
        <v>255</v>
      </c>
      <c r="C34" s="34" t="s">
        <v>34</v>
      </c>
      <c r="D34" s="35">
        <v>42</v>
      </c>
      <c r="E34" s="36">
        <f t="shared" si="5"/>
        <v>1.4534999999999998</v>
      </c>
      <c r="F34" s="39">
        <f t="shared" si="6"/>
        <v>8.2365</v>
      </c>
      <c r="G34" s="39">
        <v>9.69</v>
      </c>
      <c r="H34" s="36">
        <f t="shared" si="2"/>
        <v>61.04699999999999</v>
      </c>
      <c r="I34" s="39">
        <f t="shared" si="3"/>
        <v>345.933</v>
      </c>
      <c r="J34" s="40">
        <f t="shared" si="4"/>
        <v>406.97999999999996</v>
      </c>
      <c r="K34" s="52" t="s">
        <v>124</v>
      </c>
      <c r="L34" s="54">
        <v>128.26</v>
      </c>
    </row>
    <row r="35" spans="1:256" ht="22.5">
      <c r="A35" s="32" t="s">
        <v>256</v>
      </c>
      <c r="B35" s="55" t="s">
        <v>126</v>
      </c>
      <c r="C35" s="34" t="s">
        <v>34</v>
      </c>
      <c r="D35" s="35">
        <v>26</v>
      </c>
      <c r="E35" s="36">
        <f t="shared" si="5"/>
        <v>4.743</v>
      </c>
      <c r="F35" s="39">
        <f t="shared" si="6"/>
        <v>26.877</v>
      </c>
      <c r="G35" s="39">
        <v>31.62</v>
      </c>
      <c r="H35" s="36">
        <f t="shared" si="2"/>
        <v>123.31800000000001</v>
      </c>
      <c r="I35" s="39">
        <f t="shared" si="3"/>
        <v>698.802</v>
      </c>
      <c r="J35" s="40">
        <f t="shared" si="4"/>
        <v>822.12</v>
      </c>
      <c r="K35" s="52" t="s">
        <v>127</v>
      </c>
      <c r="L35" s="54">
        <v>4.33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32" t="s">
        <v>257</v>
      </c>
      <c r="B36" s="55" t="s">
        <v>129</v>
      </c>
      <c r="C36" s="34" t="s">
        <v>34</v>
      </c>
      <c r="D36" s="35">
        <v>21</v>
      </c>
      <c r="E36" s="36">
        <f t="shared" si="5"/>
        <v>28.064999999999998</v>
      </c>
      <c r="F36" s="39">
        <f t="shared" si="6"/>
        <v>159.035</v>
      </c>
      <c r="G36" s="39">
        <v>187.1</v>
      </c>
      <c r="H36" s="36">
        <f t="shared" si="2"/>
        <v>589.365</v>
      </c>
      <c r="I36" s="39">
        <f t="shared" si="3"/>
        <v>3339.735</v>
      </c>
      <c r="J36" s="40">
        <f t="shared" si="4"/>
        <v>3929.1000000000004</v>
      </c>
      <c r="K36" s="52" t="s">
        <v>130</v>
      </c>
      <c r="L36" s="54">
        <v>4.33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32" t="s">
        <v>258</v>
      </c>
      <c r="B37" s="55" t="s">
        <v>259</v>
      </c>
      <c r="C37" s="34" t="s">
        <v>34</v>
      </c>
      <c r="D37" s="35">
        <v>5</v>
      </c>
      <c r="E37" s="36">
        <f t="shared" si="5"/>
        <v>0.8475</v>
      </c>
      <c r="F37" s="39">
        <f t="shared" si="6"/>
        <v>4.8025</v>
      </c>
      <c r="G37" s="39">
        <v>5.65</v>
      </c>
      <c r="H37" s="36">
        <f t="shared" si="2"/>
        <v>4.2375</v>
      </c>
      <c r="I37" s="39">
        <f t="shared" si="3"/>
        <v>24.012500000000003</v>
      </c>
      <c r="J37" s="40">
        <f t="shared" si="4"/>
        <v>28.250000000000004</v>
      </c>
      <c r="K37" s="52" t="s">
        <v>141</v>
      </c>
      <c r="L37" s="54">
        <v>4.33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32" t="s">
        <v>260</v>
      </c>
      <c r="B38" s="55" t="s">
        <v>43</v>
      </c>
      <c r="C38" s="34" t="s">
        <v>34</v>
      </c>
      <c r="D38" s="35">
        <v>2</v>
      </c>
      <c r="E38" s="36">
        <f t="shared" si="5"/>
        <v>1.827</v>
      </c>
      <c r="F38" s="39">
        <f t="shared" si="6"/>
        <v>10.353</v>
      </c>
      <c r="G38" s="39">
        <v>12.18</v>
      </c>
      <c r="H38" s="36">
        <f t="shared" si="2"/>
        <v>3.654</v>
      </c>
      <c r="I38" s="39">
        <f t="shared" si="3"/>
        <v>20.706</v>
      </c>
      <c r="J38" s="40">
        <f t="shared" si="4"/>
        <v>24.36</v>
      </c>
      <c r="K38" s="52" t="s">
        <v>44</v>
      </c>
      <c r="L38" s="54">
        <v>4.33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32" t="s">
        <v>261</v>
      </c>
      <c r="B39" s="55" t="s">
        <v>134</v>
      </c>
      <c r="C39" s="34" t="s">
        <v>34</v>
      </c>
      <c r="D39" s="35">
        <v>5</v>
      </c>
      <c r="E39" s="36">
        <v>3.41</v>
      </c>
      <c r="F39" s="39">
        <v>2.53</v>
      </c>
      <c r="G39" s="39">
        <v>5.94</v>
      </c>
      <c r="H39" s="36">
        <f t="shared" si="2"/>
        <v>17.05</v>
      </c>
      <c r="I39" s="39">
        <f t="shared" si="3"/>
        <v>12.649999999999999</v>
      </c>
      <c r="J39" s="40">
        <f t="shared" si="4"/>
        <v>29.7</v>
      </c>
      <c r="K39" s="52" t="s">
        <v>135</v>
      </c>
      <c r="L39" s="54">
        <v>4.33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32" t="s">
        <v>262</v>
      </c>
      <c r="B40" s="55" t="s">
        <v>137</v>
      </c>
      <c r="C40" s="34" t="s">
        <v>34</v>
      </c>
      <c r="D40" s="35">
        <v>2</v>
      </c>
      <c r="E40" s="36">
        <v>3.41</v>
      </c>
      <c r="F40" s="39">
        <v>2.95</v>
      </c>
      <c r="G40" s="39">
        <v>6.36</v>
      </c>
      <c r="H40" s="36">
        <f t="shared" si="2"/>
        <v>6.82</v>
      </c>
      <c r="I40" s="39">
        <f t="shared" si="3"/>
        <v>5.9</v>
      </c>
      <c r="J40" s="40">
        <f t="shared" si="4"/>
        <v>12.72</v>
      </c>
      <c r="K40" s="52" t="s">
        <v>138</v>
      </c>
      <c r="L40" s="54">
        <v>4.33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32" t="s">
        <v>263</v>
      </c>
      <c r="B41" s="55" t="s">
        <v>264</v>
      </c>
      <c r="C41" s="34" t="s">
        <v>34</v>
      </c>
      <c r="D41" s="35">
        <v>1</v>
      </c>
      <c r="E41" s="36">
        <v>3.41</v>
      </c>
      <c r="F41" s="39">
        <v>4.31</v>
      </c>
      <c r="G41" s="39">
        <v>7.72</v>
      </c>
      <c r="H41" s="36">
        <f t="shared" si="2"/>
        <v>3.41</v>
      </c>
      <c r="I41" s="39">
        <f t="shared" si="3"/>
        <v>4.31</v>
      </c>
      <c r="J41" s="40">
        <f t="shared" si="4"/>
        <v>7.72</v>
      </c>
      <c r="K41" s="52" t="s">
        <v>265</v>
      </c>
      <c r="L41" s="54">
        <v>4.33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32" t="s">
        <v>266</v>
      </c>
      <c r="B42" s="55" t="s">
        <v>267</v>
      </c>
      <c r="C42" s="34" t="s">
        <v>34</v>
      </c>
      <c r="D42" s="35">
        <v>1</v>
      </c>
      <c r="E42" s="36">
        <v>3.41</v>
      </c>
      <c r="F42" s="39">
        <v>5.66</v>
      </c>
      <c r="G42" s="40">
        <v>9.07</v>
      </c>
      <c r="H42" s="36">
        <f t="shared" si="2"/>
        <v>3.41</v>
      </c>
      <c r="I42" s="39">
        <f t="shared" si="3"/>
        <v>5.66</v>
      </c>
      <c r="J42" s="40">
        <f t="shared" si="4"/>
        <v>9.07</v>
      </c>
      <c r="K42" s="52" t="s">
        <v>268</v>
      </c>
      <c r="L42" s="54">
        <v>4.33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68">
        <v>2</v>
      </c>
      <c r="B43" s="69" t="s">
        <v>72</v>
      </c>
      <c r="C43" s="44"/>
      <c r="D43" s="70"/>
      <c r="E43" s="71"/>
      <c r="F43" s="72"/>
      <c r="G43" s="73"/>
      <c r="H43" s="74">
        <f>SUM(H44:H77)</f>
        <v>3469.73785</v>
      </c>
      <c r="I43" s="75">
        <f>SUM(I44:I77)</f>
        <v>14393.731149999998</v>
      </c>
      <c r="J43" s="76">
        <f>SUM(J44:J77)</f>
        <v>17863.469</v>
      </c>
      <c r="K43" s="77"/>
      <c r="L43" s="6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2.5">
      <c r="A44" s="57" t="s">
        <v>142</v>
      </c>
      <c r="B44" s="78" t="s">
        <v>74</v>
      </c>
      <c r="C44" s="59" t="s">
        <v>24</v>
      </c>
      <c r="D44" s="60">
        <v>77.05</v>
      </c>
      <c r="E44" s="61">
        <f aca="true" t="shared" si="7" ref="E44:E46">G44*0.15</f>
        <v>5.01</v>
      </c>
      <c r="F44" s="62">
        <f aca="true" t="shared" si="8" ref="F44:F46">G44*0.85</f>
        <v>28.389999999999997</v>
      </c>
      <c r="G44" s="63">
        <v>33.4</v>
      </c>
      <c r="H44" s="61">
        <f aca="true" t="shared" si="9" ref="H44:H77">E44*D44</f>
        <v>386.02049999999997</v>
      </c>
      <c r="I44" s="62">
        <f aca="true" t="shared" si="10" ref="I44:I77">F44*D44</f>
        <v>2187.4494999999997</v>
      </c>
      <c r="J44" s="63">
        <f aca="true" t="shared" si="11" ref="J44:J77">H44+I44</f>
        <v>2573.47</v>
      </c>
      <c r="K44" s="64" t="s">
        <v>75</v>
      </c>
      <c r="L44" s="65">
        <v>20.67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1.75" customHeight="1">
      <c r="A45" s="57" t="s">
        <v>55</v>
      </c>
      <c r="B45" s="33" t="s">
        <v>77</v>
      </c>
      <c r="C45" s="59" t="s">
        <v>24</v>
      </c>
      <c r="D45" s="60">
        <v>101.76</v>
      </c>
      <c r="E45" s="61">
        <f t="shared" si="7"/>
        <v>2.6234999999999995</v>
      </c>
      <c r="F45" s="62">
        <f t="shared" si="8"/>
        <v>14.866499999999998</v>
      </c>
      <c r="G45" s="63">
        <v>17.49</v>
      </c>
      <c r="H45" s="61">
        <f t="shared" si="9"/>
        <v>266.96736</v>
      </c>
      <c r="I45" s="62">
        <f t="shared" si="10"/>
        <v>1512.81504</v>
      </c>
      <c r="J45" s="63">
        <f t="shared" si="11"/>
        <v>1779.7824</v>
      </c>
      <c r="K45" s="64" t="s">
        <v>78</v>
      </c>
      <c r="L45" s="65">
        <v>30.25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1.75" customHeight="1">
      <c r="A46" s="57" t="s">
        <v>143</v>
      </c>
      <c r="B46" s="33" t="s">
        <v>144</v>
      </c>
      <c r="C46" s="59" t="s">
        <v>24</v>
      </c>
      <c r="D46" s="60">
        <v>77.46</v>
      </c>
      <c r="E46" s="61">
        <f t="shared" si="7"/>
        <v>1.7565000000000002</v>
      </c>
      <c r="F46" s="62">
        <f t="shared" si="8"/>
        <v>9.9535</v>
      </c>
      <c r="G46" s="63">
        <v>11.71</v>
      </c>
      <c r="H46" s="61">
        <f t="shared" si="9"/>
        <v>136.05849</v>
      </c>
      <c r="I46" s="62">
        <f t="shared" si="10"/>
        <v>770.9981099999999</v>
      </c>
      <c r="J46" s="63">
        <f t="shared" si="11"/>
        <v>907.0565999999999</v>
      </c>
      <c r="K46" s="64" t="s">
        <v>145</v>
      </c>
      <c r="L46" s="65">
        <v>30.25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.75">
      <c r="A47" s="57" t="s">
        <v>60</v>
      </c>
      <c r="B47" s="55" t="s">
        <v>146</v>
      </c>
      <c r="C47" s="34" t="s">
        <v>34</v>
      </c>
      <c r="D47" s="60">
        <v>12</v>
      </c>
      <c r="E47" s="61">
        <v>19.46</v>
      </c>
      <c r="F47" s="62">
        <v>12.53</v>
      </c>
      <c r="G47" s="63">
        <f aca="true" t="shared" si="12" ref="G47:G48">E47+F47</f>
        <v>31.990000000000002</v>
      </c>
      <c r="H47" s="61">
        <f t="shared" si="9"/>
        <v>233.52</v>
      </c>
      <c r="I47" s="62">
        <f t="shared" si="10"/>
        <v>150.35999999999999</v>
      </c>
      <c r="J47" s="63">
        <f t="shared" si="11"/>
        <v>383.88</v>
      </c>
      <c r="K47" s="64" t="s">
        <v>147</v>
      </c>
      <c r="L47" s="65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57" t="s">
        <v>66</v>
      </c>
      <c r="B48" s="55" t="s">
        <v>151</v>
      </c>
      <c r="C48" s="34" t="s">
        <v>34</v>
      </c>
      <c r="D48" s="60">
        <v>9</v>
      </c>
      <c r="E48" s="61">
        <v>1.9500000000000002</v>
      </c>
      <c r="F48" s="62">
        <v>3.12</v>
      </c>
      <c r="G48" s="63">
        <f t="shared" si="12"/>
        <v>5.07</v>
      </c>
      <c r="H48" s="61">
        <f t="shared" si="9"/>
        <v>17.55</v>
      </c>
      <c r="I48" s="62">
        <f t="shared" si="10"/>
        <v>28.080000000000002</v>
      </c>
      <c r="J48" s="63">
        <f t="shared" si="11"/>
        <v>45.63</v>
      </c>
      <c r="K48" s="64" t="s">
        <v>152</v>
      </c>
      <c r="L48" s="6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90" customFormat="1" ht="13.5" customHeight="1">
      <c r="A49" s="57" t="s">
        <v>69</v>
      </c>
      <c r="B49" s="83" t="s">
        <v>154</v>
      </c>
      <c r="C49" s="84" t="s">
        <v>34</v>
      </c>
      <c r="D49" s="85">
        <v>22</v>
      </c>
      <c r="E49" s="86">
        <v>6.08</v>
      </c>
      <c r="F49" s="87">
        <v>2.1</v>
      </c>
      <c r="G49" s="88">
        <f>SUM(E49+F49)</f>
        <v>8.18</v>
      </c>
      <c r="H49" s="86">
        <f t="shared" si="9"/>
        <v>133.76</v>
      </c>
      <c r="I49" s="87">
        <f t="shared" si="10"/>
        <v>46.2</v>
      </c>
      <c r="J49" s="88">
        <f t="shared" si="11"/>
        <v>179.95999999999998</v>
      </c>
      <c r="K49" s="89" t="s">
        <v>155</v>
      </c>
      <c r="L49" s="66">
        <v>27.04</v>
      </c>
    </row>
    <row r="50" spans="1:256" ht="45">
      <c r="A50" s="57" t="s">
        <v>150</v>
      </c>
      <c r="B50" s="55" t="s">
        <v>165</v>
      </c>
      <c r="C50" s="34" t="s">
        <v>34</v>
      </c>
      <c r="D50" s="60">
        <v>32</v>
      </c>
      <c r="E50" s="61">
        <f>G50*0.15</f>
        <v>0.7334999999999999</v>
      </c>
      <c r="F50" s="62">
        <f>G50*0.85</f>
        <v>4.156499999999999</v>
      </c>
      <c r="G50" s="63">
        <v>4.89</v>
      </c>
      <c r="H50" s="61">
        <f t="shared" si="9"/>
        <v>23.471999999999998</v>
      </c>
      <c r="I50" s="62">
        <f t="shared" si="10"/>
        <v>133.00799999999998</v>
      </c>
      <c r="J50" s="63">
        <f t="shared" si="11"/>
        <v>156.48</v>
      </c>
      <c r="K50" s="64" t="s">
        <v>166</v>
      </c>
      <c r="L50" s="6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7" t="s">
        <v>153</v>
      </c>
      <c r="B51" s="55" t="s">
        <v>168</v>
      </c>
      <c r="C51" s="34" t="s">
        <v>34</v>
      </c>
      <c r="D51" s="60">
        <v>25</v>
      </c>
      <c r="E51" s="61">
        <v>6.82</v>
      </c>
      <c r="F51" s="62">
        <v>2.21</v>
      </c>
      <c r="G51" s="63">
        <v>8.41</v>
      </c>
      <c r="H51" s="61">
        <f t="shared" si="9"/>
        <v>170.5</v>
      </c>
      <c r="I51" s="62">
        <f t="shared" si="10"/>
        <v>55.25</v>
      </c>
      <c r="J51" s="63">
        <f t="shared" si="11"/>
        <v>225.75</v>
      </c>
      <c r="K51" s="64" t="s">
        <v>169</v>
      </c>
      <c r="L51" s="6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4.75" customHeight="1">
      <c r="A52" s="57" t="s">
        <v>156</v>
      </c>
      <c r="B52" s="55" t="s">
        <v>171</v>
      </c>
      <c r="C52" s="34" t="s">
        <v>34</v>
      </c>
      <c r="D52" s="60">
        <v>22</v>
      </c>
      <c r="E52" s="61">
        <f>G52*0.15</f>
        <v>2.8335</v>
      </c>
      <c r="F52" s="62">
        <f>G52*0.85</f>
        <v>16.0565</v>
      </c>
      <c r="G52" s="63">
        <v>18.89</v>
      </c>
      <c r="H52" s="61">
        <f t="shared" si="9"/>
        <v>62.336999999999996</v>
      </c>
      <c r="I52" s="62">
        <f t="shared" si="10"/>
        <v>353.243</v>
      </c>
      <c r="J52" s="63">
        <f t="shared" si="11"/>
        <v>415.58</v>
      </c>
      <c r="K52" s="64" t="s">
        <v>172</v>
      </c>
      <c r="L52" s="65">
        <v>27.04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12" s="90" customFormat="1" ht="13.5" customHeight="1">
      <c r="A53" s="57" t="s">
        <v>159</v>
      </c>
      <c r="B53" s="83" t="s">
        <v>174</v>
      </c>
      <c r="C53" s="84" t="s">
        <v>34</v>
      </c>
      <c r="D53" s="85">
        <v>22</v>
      </c>
      <c r="E53" s="86">
        <v>3.65</v>
      </c>
      <c r="F53" s="87">
        <v>4.3</v>
      </c>
      <c r="G53" s="88">
        <f>SUM(E53+F53)</f>
        <v>7.949999999999999</v>
      </c>
      <c r="H53" s="86">
        <f t="shared" si="9"/>
        <v>80.3</v>
      </c>
      <c r="I53" s="87">
        <f t="shared" si="10"/>
        <v>94.6</v>
      </c>
      <c r="J53" s="88">
        <f t="shared" si="11"/>
        <v>174.89999999999998</v>
      </c>
      <c r="K53" s="89" t="s">
        <v>175</v>
      </c>
      <c r="L53" s="66">
        <v>27.04</v>
      </c>
    </row>
    <row r="54" spans="1:256" ht="12.75">
      <c r="A54" s="57" t="s">
        <v>63</v>
      </c>
      <c r="B54" s="55" t="s">
        <v>177</v>
      </c>
      <c r="C54" s="34" t="s">
        <v>34</v>
      </c>
      <c r="D54" s="60">
        <v>4</v>
      </c>
      <c r="E54" s="61">
        <v>6.08</v>
      </c>
      <c r="F54" s="62">
        <v>2.86</v>
      </c>
      <c r="G54" s="63">
        <f aca="true" t="shared" si="13" ref="G54:G56">E54+F54</f>
        <v>8.94</v>
      </c>
      <c r="H54" s="61">
        <f t="shared" si="9"/>
        <v>24.32</v>
      </c>
      <c r="I54" s="62">
        <f t="shared" si="10"/>
        <v>11.44</v>
      </c>
      <c r="J54" s="63">
        <f t="shared" si="11"/>
        <v>35.76</v>
      </c>
      <c r="K54" s="64" t="s">
        <v>178</v>
      </c>
      <c r="L54" s="6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57" t="s">
        <v>164</v>
      </c>
      <c r="B55" s="55" t="s">
        <v>180</v>
      </c>
      <c r="C55" s="34" t="s">
        <v>34</v>
      </c>
      <c r="D55" s="60">
        <v>4</v>
      </c>
      <c r="E55" s="61">
        <v>8.76</v>
      </c>
      <c r="F55" s="62">
        <v>90.07</v>
      </c>
      <c r="G55" s="63">
        <f t="shared" si="13"/>
        <v>98.83</v>
      </c>
      <c r="H55" s="61">
        <f t="shared" si="9"/>
        <v>35.04</v>
      </c>
      <c r="I55" s="62">
        <f t="shared" si="10"/>
        <v>360.28</v>
      </c>
      <c r="J55" s="63">
        <f t="shared" si="11"/>
        <v>395.32</v>
      </c>
      <c r="K55" s="64" t="s">
        <v>181</v>
      </c>
      <c r="L55" s="6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57" t="s">
        <v>167</v>
      </c>
      <c r="B56" s="55" t="s">
        <v>269</v>
      </c>
      <c r="C56" s="34" t="s">
        <v>34</v>
      </c>
      <c r="D56" s="60">
        <v>3</v>
      </c>
      <c r="E56" s="61">
        <v>1.9500000000000002</v>
      </c>
      <c r="F56" s="62">
        <v>6.63</v>
      </c>
      <c r="G56" s="63">
        <f t="shared" si="13"/>
        <v>8.58</v>
      </c>
      <c r="H56" s="61">
        <f t="shared" si="9"/>
        <v>5.8500000000000005</v>
      </c>
      <c r="I56" s="62">
        <f t="shared" si="10"/>
        <v>19.89</v>
      </c>
      <c r="J56" s="63">
        <f t="shared" si="11"/>
        <v>25.740000000000002</v>
      </c>
      <c r="K56" s="64" t="s">
        <v>270</v>
      </c>
      <c r="L56" s="6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5">
      <c r="A57" s="57" t="s">
        <v>170</v>
      </c>
      <c r="B57" s="55" t="s">
        <v>162</v>
      </c>
      <c r="C57" s="34" t="s">
        <v>34</v>
      </c>
      <c r="D57" s="60">
        <v>19</v>
      </c>
      <c r="E57" s="61">
        <f aca="true" t="shared" si="14" ref="E57:E63">G57*0.15</f>
        <v>0.7605000000000001</v>
      </c>
      <c r="F57" s="62">
        <f aca="true" t="shared" si="15" ref="F57:F63">G57*0.85</f>
        <v>4.3095</v>
      </c>
      <c r="G57" s="63">
        <v>5.07</v>
      </c>
      <c r="H57" s="61">
        <f t="shared" si="9"/>
        <v>14.4495</v>
      </c>
      <c r="I57" s="62">
        <f t="shared" si="10"/>
        <v>81.8805</v>
      </c>
      <c r="J57" s="63">
        <f t="shared" si="11"/>
        <v>96.33</v>
      </c>
      <c r="K57" s="64" t="s">
        <v>163</v>
      </c>
      <c r="L57" s="65">
        <v>27.04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45">
      <c r="A58" s="57" t="s">
        <v>173</v>
      </c>
      <c r="B58" s="55" t="s">
        <v>160</v>
      </c>
      <c r="C58" s="34" t="s">
        <v>34</v>
      </c>
      <c r="D58" s="60">
        <v>4</v>
      </c>
      <c r="E58" s="61">
        <f t="shared" si="14"/>
        <v>1.032</v>
      </c>
      <c r="F58" s="62">
        <f t="shared" si="15"/>
        <v>5.848</v>
      </c>
      <c r="G58" s="63">
        <v>6.88</v>
      </c>
      <c r="H58" s="61">
        <f t="shared" si="9"/>
        <v>4.128</v>
      </c>
      <c r="I58" s="62">
        <f t="shared" si="10"/>
        <v>23.392</v>
      </c>
      <c r="J58" s="63">
        <f t="shared" si="11"/>
        <v>27.52</v>
      </c>
      <c r="K58" s="64" t="s">
        <v>161</v>
      </c>
      <c r="L58" s="65">
        <v>27.04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45">
      <c r="A59" s="57" t="s">
        <v>176</v>
      </c>
      <c r="B59" s="55" t="s">
        <v>186</v>
      </c>
      <c r="C59" s="34" t="s">
        <v>34</v>
      </c>
      <c r="D59" s="60">
        <v>10</v>
      </c>
      <c r="E59" s="61">
        <f t="shared" si="14"/>
        <v>1.0095</v>
      </c>
      <c r="F59" s="62">
        <f t="shared" si="15"/>
        <v>5.7205</v>
      </c>
      <c r="G59" s="63">
        <v>6.73</v>
      </c>
      <c r="H59" s="61">
        <f t="shared" si="9"/>
        <v>10.095</v>
      </c>
      <c r="I59" s="62">
        <f t="shared" si="10"/>
        <v>57.205000000000005</v>
      </c>
      <c r="J59" s="63">
        <f t="shared" si="11"/>
        <v>67.30000000000001</v>
      </c>
      <c r="K59" s="64" t="s">
        <v>187</v>
      </c>
      <c r="L59" s="65">
        <v>27.04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45">
      <c r="A60" s="57" t="s">
        <v>179</v>
      </c>
      <c r="B60" s="55" t="s">
        <v>189</v>
      </c>
      <c r="C60" s="34" t="s">
        <v>34</v>
      </c>
      <c r="D60" s="60">
        <v>21</v>
      </c>
      <c r="E60" s="61">
        <f t="shared" si="14"/>
        <v>0.945</v>
      </c>
      <c r="F60" s="62">
        <f t="shared" si="15"/>
        <v>5.3549999999999995</v>
      </c>
      <c r="G60" s="63">
        <v>6.3</v>
      </c>
      <c r="H60" s="61">
        <f t="shared" si="9"/>
        <v>19.845</v>
      </c>
      <c r="I60" s="62">
        <f t="shared" si="10"/>
        <v>112.45499999999998</v>
      </c>
      <c r="J60" s="63">
        <f t="shared" si="11"/>
        <v>132.29999999999998</v>
      </c>
      <c r="K60" s="64" t="s">
        <v>190</v>
      </c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45">
      <c r="A61" s="57" t="s">
        <v>182</v>
      </c>
      <c r="B61" s="55" t="s">
        <v>193</v>
      </c>
      <c r="C61" s="34" t="s">
        <v>34</v>
      </c>
      <c r="D61" s="60">
        <v>42</v>
      </c>
      <c r="E61" s="61">
        <f t="shared" si="14"/>
        <v>0.8324999999999999</v>
      </c>
      <c r="F61" s="62">
        <f t="shared" si="15"/>
        <v>4.717499999999999</v>
      </c>
      <c r="G61" s="63">
        <v>5.55</v>
      </c>
      <c r="H61" s="61">
        <f t="shared" si="9"/>
        <v>34.964999999999996</v>
      </c>
      <c r="I61" s="62">
        <f t="shared" si="10"/>
        <v>198.13499999999996</v>
      </c>
      <c r="J61" s="63">
        <f t="shared" si="11"/>
        <v>233.09999999999997</v>
      </c>
      <c r="K61" s="64" t="s">
        <v>194</v>
      </c>
      <c r="L61" s="6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6.75" customHeight="1">
      <c r="A62" s="57" t="s">
        <v>185</v>
      </c>
      <c r="B62" s="55" t="s">
        <v>196</v>
      </c>
      <c r="C62" s="34" t="s">
        <v>34</v>
      </c>
      <c r="D62" s="60">
        <v>1</v>
      </c>
      <c r="E62" s="61">
        <f t="shared" si="14"/>
        <v>2.7239999999999998</v>
      </c>
      <c r="F62" s="62">
        <f t="shared" si="15"/>
        <v>15.436</v>
      </c>
      <c r="G62" s="63">
        <v>18.16</v>
      </c>
      <c r="H62" s="61">
        <f t="shared" si="9"/>
        <v>2.7239999999999998</v>
      </c>
      <c r="I62" s="62">
        <f t="shared" si="10"/>
        <v>15.436</v>
      </c>
      <c r="J62" s="63">
        <f t="shared" si="11"/>
        <v>18.16</v>
      </c>
      <c r="K62" s="64" t="s">
        <v>197</v>
      </c>
      <c r="L62" s="6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12" s="90" customFormat="1" ht="27.75" customHeight="1">
      <c r="A63" s="57" t="s">
        <v>188</v>
      </c>
      <c r="B63" s="55" t="s">
        <v>199</v>
      </c>
      <c r="C63" s="34" t="s">
        <v>34</v>
      </c>
      <c r="D63" s="60">
        <v>17</v>
      </c>
      <c r="E63" s="61">
        <f t="shared" si="14"/>
        <v>3.885</v>
      </c>
      <c r="F63" s="62">
        <f t="shared" si="15"/>
        <v>22.014999999999997</v>
      </c>
      <c r="G63" s="63">
        <v>25.9</v>
      </c>
      <c r="H63" s="61">
        <f t="shared" si="9"/>
        <v>66.045</v>
      </c>
      <c r="I63" s="62">
        <f t="shared" si="10"/>
        <v>374.25499999999994</v>
      </c>
      <c r="J63" s="63">
        <f t="shared" si="11"/>
        <v>440.29999999999995</v>
      </c>
      <c r="K63" s="64" t="s">
        <v>200</v>
      </c>
      <c r="L63" s="66"/>
    </row>
    <row r="64" spans="1:256" ht="13.5" customHeight="1">
      <c r="A64" s="57" t="s">
        <v>191</v>
      </c>
      <c r="B64" s="83" t="s">
        <v>202</v>
      </c>
      <c r="C64" s="84" t="s">
        <v>34</v>
      </c>
      <c r="D64" s="85">
        <v>9</v>
      </c>
      <c r="E64" s="86">
        <v>11.19</v>
      </c>
      <c r="F64" s="87">
        <v>9.34</v>
      </c>
      <c r="G64" s="88">
        <f aca="true" t="shared" si="16" ref="G64:G65">SUM(E64+F64)</f>
        <v>20.53</v>
      </c>
      <c r="H64" s="86">
        <f t="shared" si="9"/>
        <v>100.71</v>
      </c>
      <c r="I64" s="87">
        <f t="shared" si="10"/>
        <v>84.06</v>
      </c>
      <c r="J64" s="88">
        <f t="shared" si="11"/>
        <v>184.76999999999998</v>
      </c>
      <c r="K64" s="89" t="s">
        <v>203</v>
      </c>
      <c r="L64" s="66">
        <v>27.04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3.5" customHeight="1">
      <c r="A65" s="57" t="s">
        <v>192</v>
      </c>
      <c r="B65" s="83" t="s">
        <v>205</v>
      </c>
      <c r="C65" s="84" t="s">
        <v>34</v>
      </c>
      <c r="D65" s="85">
        <v>1</v>
      </c>
      <c r="E65" s="86">
        <v>7.06</v>
      </c>
      <c r="F65" s="87">
        <v>4.63</v>
      </c>
      <c r="G65" s="88">
        <f t="shared" si="16"/>
        <v>11.69</v>
      </c>
      <c r="H65" s="86">
        <f t="shared" si="9"/>
        <v>7.06</v>
      </c>
      <c r="I65" s="87">
        <f t="shared" si="10"/>
        <v>4.63</v>
      </c>
      <c r="J65" s="88">
        <f t="shared" si="11"/>
        <v>11.69</v>
      </c>
      <c r="K65" s="89" t="s">
        <v>206</v>
      </c>
      <c r="L65" s="66">
        <v>27.04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3.75">
      <c r="A66" s="57" t="s">
        <v>195</v>
      </c>
      <c r="B66" s="55" t="s">
        <v>208</v>
      </c>
      <c r="C66" s="34" t="s">
        <v>34</v>
      </c>
      <c r="D66" s="60">
        <v>58</v>
      </c>
      <c r="E66" s="61">
        <f aca="true" t="shared" si="17" ref="E66:E67">G66*0.15</f>
        <v>1.7369999999999999</v>
      </c>
      <c r="F66" s="62">
        <f aca="true" t="shared" si="18" ref="F66:F67">G66*0.85</f>
        <v>9.843</v>
      </c>
      <c r="G66" s="63">
        <v>11.58</v>
      </c>
      <c r="H66" s="61">
        <f t="shared" si="9"/>
        <v>100.746</v>
      </c>
      <c r="I66" s="62">
        <f t="shared" si="10"/>
        <v>570.894</v>
      </c>
      <c r="J66" s="63">
        <f t="shared" si="11"/>
        <v>671.64</v>
      </c>
      <c r="K66" s="64" t="s">
        <v>209</v>
      </c>
      <c r="L66" s="6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45">
      <c r="A67" s="57" t="s">
        <v>198</v>
      </c>
      <c r="B67" s="55" t="s">
        <v>211</v>
      </c>
      <c r="C67" s="34" t="s">
        <v>34</v>
      </c>
      <c r="D67" s="60">
        <v>21</v>
      </c>
      <c r="E67" s="61">
        <f t="shared" si="17"/>
        <v>2.187</v>
      </c>
      <c r="F67" s="62">
        <f t="shared" si="18"/>
        <v>12.392999999999999</v>
      </c>
      <c r="G67" s="63">
        <v>14.58</v>
      </c>
      <c r="H67" s="61">
        <f t="shared" si="9"/>
        <v>45.927</v>
      </c>
      <c r="I67" s="62">
        <f t="shared" si="10"/>
        <v>260.253</v>
      </c>
      <c r="J67" s="63">
        <f t="shared" si="11"/>
        <v>306.18</v>
      </c>
      <c r="K67" s="64" t="s">
        <v>212</v>
      </c>
      <c r="L67" s="65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57" t="s">
        <v>201</v>
      </c>
      <c r="B68" s="55" t="s">
        <v>214</v>
      </c>
      <c r="C68" s="34" t="s">
        <v>34</v>
      </c>
      <c r="D68" s="60">
        <v>21</v>
      </c>
      <c r="E68" s="61">
        <v>3.65</v>
      </c>
      <c r="F68" s="62">
        <v>6.04</v>
      </c>
      <c r="G68" s="63">
        <f>E68+F68</f>
        <v>9.69</v>
      </c>
      <c r="H68" s="61">
        <f t="shared" si="9"/>
        <v>76.64999999999999</v>
      </c>
      <c r="I68" s="62">
        <f t="shared" si="10"/>
        <v>126.84</v>
      </c>
      <c r="J68" s="63">
        <f t="shared" si="11"/>
        <v>203.49</v>
      </c>
      <c r="K68" s="64" t="s">
        <v>215</v>
      </c>
      <c r="L68" s="65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45">
      <c r="A69" s="57" t="s">
        <v>204</v>
      </c>
      <c r="B69" s="55" t="s">
        <v>217</v>
      </c>
      <c r="C69" s="34" t="s">
        <v>34</v>
      </c>
      <c r="D69" s="60">
        <v>12</v>
      </c>
      <c r="E69" s="61">
        <f>G69*0.15</f>
        <v>1.5915</v>
      </c>
      <c r="F69" s="62">
        <f>G69*0.85</f>
        <v>9.0185</v>
      </c>
      <c r="G69" s="63">
        <v>10.61</v>
      </c>
      <c r="H69" s="61">
        <f t="shared" si="9"/>
        <v>19.098</v>
      </c>
      <c r="I69" s="62">
        <f t="shared" si="10"/>
        <v>108.222</v>
      </c>
      <c r="J69" s="63">
        <f t="shared" si="11"/>
        <v>127.32</v>
      </c>
      <c r="K69" s="64" t="s">
        <v>218</v>
      </c>
      <c r="L69" s="65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57" t="s">
        <v>207</v>
      </c>
      <c r="B70" s="55" t="s">
        <v>271</v>
      </c>
      <c r="C70" s="34" t="s">
        <v>34</v>
      </c>
      <c r="D70" s="60">
        <v>5</v>
      </c>
      <c r="E70" s="61">
        <v>19.46</v>
      </c>
      <c r="F70" s="62">
        <v>3.61</v>
      </c>
      <c r="G70" s="63">
        <f aca="true" t="shared" si="19" ref="G70:G72">E70+F70</f>
        <v>23.07</v>
      </c>
      <c r="H70" s="61">
        <f t="shared" si="9"/>
        <v>97.30000000000001</v>
      </c>
      <c r="I70" s="62">
        <f t="shared" si="10"/>
        <v>18.05</v>
      </c>
      <c r="J70" s="63">
        <f t="shared" si="11"/>
        <v>115.35000000000001</v>
      </c>
      <c r="K70" s="64" t="s">
        <v>272</v>
      </c>
      <c r="L70" s="65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57" t="s">
        <v>210</v>
      </c>
      <c r="B71" s="55" t="s">
        <v>273</v>
      </c>
      <c r="C71" s="34" t="s">
        <v>34</v>
      </c>
      <c r="D71" s="60">
        <v>5</v>
      </c>
      <c r="E71" s="61">
        <v>1.9500000000000002</v>
      </c>
      <c r="F71" s="62">
        <v>1.5</v>
      </c>
      <c r="G71" s="63">
        <f t="shared" si="19"/>
        <v>3.45</v>
      </c>
      <c r="H71" s="61">
        <f t="shared" si="9"/>
        <v>9.75</v>
      </c>
      <c r="I71" s="62">
        <f t="shared" si="10"/>
        <v>7.5</v>
      </c>
      <c r="J71" s="63">
        <f t="shared" si="11"/>
        <v>17.25</v>
      </c>
      <c r="K71" s="64" t="s">
        <v>274</v>
      </c>
      <c r="L71" s="65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57" t="s">
        <v>213</v>
      </c>
      <c r="B72" s="55" t="s">
        <v>223</v>
      </c>
      <c r="C72" s="34" t="s">
        <v>34</v>
      </c>
      <c r="D72" s="60">
        <v>19</v>
      </c>
      <c r="E72" s="61">
        <v>7.06</v>
      </c>
      <c r="F72" s="62">
        <v>5.68</v>
      </c>
      <c r="G72" s="63">
        <f t="shared" si="19"/>
        <v>12.739999999999998</v>
      </c>
      <c r="H72" s="61">
        <f t="shared" si="9"/>
        <v>134.14</v>
      </c>
      <c r="I72" s="62">
        <f t="shared" si="10"/>
        <v>107.91999999999999</v>
      </c>
      <c r="J72" s="63">
        <f t="shared" si="11"/>
        <v>242.05999999999997</v>
      </c>
      <c r="K72" s="64" t="s">
        <v>224</v>
      </c>
      <c r="L72" s="65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57" t="s">
        <v>216</v>
      </c>
      <c r="B73" s="55" t="s">
        <v>229</v>
      </c>
      <c r="C73" s="34" t="s">
        <v>34</v>
      </c>
      <c r="D73" s="60">
        <v>4</v>
      </c>
      <c r="E73" s="61">
        <f aca="true" t="shared" si="20" ref="E73:E77">G73*0.15</f>
        <v>15.4305</v>
      </c>
      <c r="F73" s="62">
        <f aca="true" t="shared" si="21" ref="F73:F77">G73*0.85</f>
        <v>87.4395</v>
      </c>
      <c r="G73" s="63">
        <v>102.87</v>
      </c>
      <c r="H73" s="61">
        <f t="shared" si="9"/>
        <v>61.722</v>
      </c>
      <c r="I73" s="62">
        <f t="shared" si="10"/>
        <v>349.758</v>
      </c>
      <c r="J73" s="63">
        <f t="shared" si="11"/>
        <v>411.47999999999996</v>
      </c>
      <c r="K73" s="64" t="s">
        <v>230</v>
      </c>
      <c r="L73" s="65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22.5">
      <c r="A74" s="57" t="s">
        <v>219</v>
      </c>
      <c r="B74" s="55" t="s">
        <v>232</v>
      </c>
      <c r="C74" s="34" t="s">
        <v>34</v>
      </c>
      <c r="D74" s="60">
        <v>21</v>
      </c>
      <c r="E74" s="61">
        <f t="shared" si="20"/>
        <v>13.734</v>
      </c>
      <c r="F74" s="62">
        <f t="shared" si="21"/>
        <v>77.826</v>
      </c>
      <c r="G74" s="63">
        <v>91.56</v>
      </c>
      <c r="H74" s="61">
        <f t="shared" si="9"/>
        <v>288.414</v>
      </c>
      <c r="I74" s="62">
        <f t="shared" si="10"/>
        <v>1634.3459999999998</v>
      </c>
      <c r="J74" s="63">
        <f t="shared" si="11"/>
        <v>1922.7599999999998</v>
      </c>
      <c r="K74" s="64" t="s">
        <v>233</v>
      </c>
      <c r="L74" s="6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22.5">
      <c r="A75" s="57" t="s">
        <v>213</v>
      </c>
      <c r="B75" s="55" t="s">
        <v>235</v>
      </c>
      <c r="C75" s="34" t="s">
        <v>34</v>
      </c>
      <c r="D75" s="60">
        <v>1</v>
      </c>
      <c r="E75" s="61">
        <f t="shared" si="20"/>
        <v>44.841</v>
      </c>
      <c r="F75" s="62">
        <f t="shared" si="21"/>
        <v>254.099</v>
      </c>
      <c r="G75" s="63">
        <v>298.94</v>
      </c>
      <c r="H75" s="61">
        <f t="shared" si="9"/>
        <v>44.841</v>
      </c>
      <c r="I75" s="62">
        <f t="shared" si="10"/>
        <v>254.099</v>
      </c>
      <c r="J75" s="63">
        <f t="shared" si="11"/>
        <v>298.94</v>
      </c>
      <c r="K75" s="64" t="s">
        <v>236</v>
      </c>
      <c r="L75" s="6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45">
      <c r="A76" s="57" t="s">
        <v>204</v>
      </c>
      <c r="B76" s="55" t="s">
        <v>275</v>
      </c>
      <c r="C76" s="34" t="s">
        <v>34</v>
      </c>
      <c r="D76" s="60">
        <v>3</v>
      </c>
      <c r="E76" s="61">
        <f t="shared" si="20"/>
        <v>59.692499999999995</v>
      </c>
      <c r="F76" s="62">
        <f t="shared" si="21"/>
        <v>338.2575</v>
      </c>
      <c r="G76" s="63">
        <v>397.95</v>
      </c>
      <c r="H76" s="61">
        <f t="shared" si="9"/>
        <v>179.0775</v>
      </c>
      <c r="I76" s="62">
        <f t="shared" si="10"/>
        <v>1014.7725</v>
      </c>
      <c r="J76" s="63">
        <f t="shared" si="11"/>
        <v>1193.85</v>
      </c>
      <c r="K76" s="64" t="s">
        <v>276</v>
      </c>
      <c r="L76" s="65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45.75">
      <c r="A77" s="57" t="s">
        <v>237</v>
      </c>
      <c r="B77" s="55" t="s">
        <v>238</v>
      </c>
      <c r="C77" s="34" t="s">
        <v>34</v>
      </c>
      <c r="D77" s="60">
        <v>21</v>
      </c>
      <c r="E77" s="61">
        <f t="shared" si="20"/>
        <v>27.4455</v>
      </c>
      <c r="F77" s="62">
        <f t="shared" si="21"/>
        <v>155.5245</v>
      </c>
      <c r="G77" s="63">
        <v>182.97</v>
      </c>
      <c r="H77" s="61">
        <f t="shared" si="9"/>
        <v>576.3555</v>
      </c>
      <c r="I77" s="62">
        <f t="shared" si="10"/>
        <v>3266.0144999999998</v>
      </c>
      <c r="J77" s="63">
        <f t="shared" si="11"/>
        <v>3842.37</v>
      </c>
      <c r="K77" s="64" t="s">
        <v>239</v>
      </c>
      <c r="L77" s="65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3.5">
      <c r="A78" s="79" t="s">
        <v>277</v>
      </c>
      <c r="B78" s="79"/>
      <c r="C78" s="79"/>
      <c r="D78" s="79"/>
      <c r="E78" s="79"/>
      <c r="F78" s="79"/>
      <c r="G78" s="79"/>
      <c r="H78" s="80">
        <f>J10+J43</f>
        <v>29835.954075</v>
      </c>
      <c r="I78" s="80"/>
      <c r="J78" s="80"/>
      <c r="K78" s="41"/>
      <c r="L78" s="65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78:G78"/>
    <mergeCell ref="H78:J78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5"/>
  <sheetViews>
    <sheetView view="pageBreakPreview" zoomScale="80" zoomScaleSheetLayoutView="80" workbookViewId="0" topLeftCell="A55">
      <selection activeCell="B47" sqref="B47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2" width="0" style="81" hidden="1" customWidth="1"/>
    <col min="13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  <c r="L5" s="82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 s="6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SUM(H11:H33)</f>
        <v>959.7070100000001</v>
      </c>
      <c r="I10" s="47">
        <f>SUM(I11:I33)</f>
        <v>5423.326389999999</v>
      </c>
      <c r="J10" s="50">
        <f>SUM(J11:J33)</f>
        <v>6383.033399999999</v>
      </c>
      <c r="K10" s="51"/>
      <c r="L10" s="6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3" customFormat="1" ht="22.5">
      <c r="A11" s="32" t="s">
        <v>22</v>
      </c>
      <c r="B11" s="33" t="s">
        <v>86</v>
      </c>
      <c r="C11" s="34" t="s">
        <v>24</v>
      </c>
      <c r="D11" s="35">
        <v>43.33</v>
      </c>
      <c r="E11" s="36">
        <f aca="true" t="shared" si="0" ref="E11:E32">G11*0.15</f>
        <v>2.004</v>
      </c>
      <c r="F11" s="39">
        <f aca="true" t="shared" si="1" ref="F11:F32">G11*0.85</f>
        <v>11.356</v>
      </c>
      <c r="G11" s="39">
        <v>13.36</v>
      </c>
      <c r="H11" s="36">
        <f aca="true" t="shared" si="2" ref="H11:H33">E11*D11</f>
        <v>86.83332</v>
      </c>
      <c r="I11" s="39">
        <f aca="true" t="shared" si="3" ref="I11:I33">F11*D11</f>
        <v>492.05548</v>
      </c>
      <c r="J11" s="40">
        <f aca="true" t="shared" si="4" ref="J11:J33">H11+I11</f>
        <v>578.8888</v>
      </c>
      <c r="K11" s="52" t="s">
        <v>87</v>
      </c>
      <c r="L11" s="54">
        <v>10.66</v>
      </c>
    </row>
    <row r="12" spans="1:12" s="53" customFormat="1" ht="22.5">
      <c r="A12" s="32" t="s">
        <v>26</v>
      </c>
      <c r="B12" s="33" t="s">
        <v>88</v>
      </c>
      <c r="C12" s="34" t="s">
        <v>24</v>
      </c>
      <c r="D12" s="35">
        <v>4.61</v>
      </c>
      <c r="E12" s="36">
        <f t="shared" si="0"/>
        <v>2.844</v>
      </c>
      <c r="F12" s="39">
        <f t="shared" si="1"/>
        <v>16.116</v>
      </c>
      <c r="G12" s="39">
        <v>18.96</v>
      </c>
      <c r="H12" s="36">
        <f t="shared" si="2"/>
        <v>13.11084</v>
      </c>
      <c r="I12" s="39">
        <f t="shared" si="3"/>
        <v>74.29476</v>
      </c>
      <c r="J12" s="40">
        <f t="shared" si="4"/>
        <v>87.40559999999999</v>
      </c>
      <c r="K12" s="52" t="s">
        <v>89</v>
      </c>
      <c r="L12" s="54">
        <v>10.66</v>
      </c>
    </row>
    <row r="13" spans="1:12" s="53" customFormat="1" ht="22.5">
      <c r="A13" s="32" t="s">
        <v>29</v>
      </c>
      <c r="B13" s="33" t="s">
        <v>30</v>
      </c>
      <c r="C13" s="34" t="s">
        <v>24</v>
      </c>
      <c r="D13" s="35">
        <v>59.66</v>
      </c>
      <c r="E13" s="36">
        <f t="shared" si="0"/>
        <v>1.9725</v>
      </c>
      <c r="F13" s="39">
        <f t="shared" si="1"/>
        <v>11.1775</v>
      </c>
      <c r="G13" s="39">
        <v>13.15</v>
      </c>
      <c r="H13" s="36">
        <f t="shared" si="2"/>
        <v>117.67934999999999</v>
      </c>
      <c r="I13" s="39">
        <f t="shared" si="3"/>
        <v>666.84965</v>
      </c>
      <c r="J13" s="40">
        <f t="shared" si="4"/>
        <v>784.529</v>
      </c>
      <c r="K13" s="52" t="s">
        <v>31</v>
      </c>
      <c r="L13" s="54">
        <v>15.92</v>
      </c>
    </row>
    <row r="14" spans="1:12" s="53" customFormat="1" ht="22.5">
      <c r="A14" s="32" t="s">
        <v>32</v>
      </c>
      <c r="B14" s="33" t="s">
        <v>23</v>
      </c>
      <c r="C14" s="34" t="s">
        <v>24</v>
      </c>
      <c r="D14" s="35">
        <v>8</v>
      </c>
      <c r="E14" s="36">
        <f t="shared" si="0"/>
        <v>3.0285</v>
      </c>
      <c r="F14" s="39">
        <f t="shared" si="1"/>
        <v>17.1615</v>
      </c>
      <c r="G14" s="39">
        <v>20.19</v>
      </c>
      <c r="H14" s="36">
        <f t="shared" si="2"/>
        <v>24.228</v>
      </c>
      <c r="I14" s="39">
        <f t="shared" si="3"/>
        <v>137.292</v>
      </c>
      <c r="J14" s="40">
        <f t="shared" si="4"/>
        <v>161.52</v>
      </c>
      <c r="K14" s="52" t="s">
        <v>25</v>
      </c>
      <c r="L14" s="54">
        <v>15.92</v>
      </c>
    </row>
    <row r="15" spans="1:12" s="53" customFormat="1" ht="22.5">
      <c r="A15" s="32" t="s">
        <v>36</v>
      </c>
      <c r="B15" s="33" t="s">
        <v>90</v>
      </c>
      <c r="C15" s="34" t="s">
        <v>34</v>
      </c>
      <c r="D15" s="35">
        <v>15</v>
      </c>
      <c r="E15" s="36">
        <f t="shared" si="0"/>
        <v>0.7889999999999999</v>
      </c>
      <c r="F15" s="39">
        <f t="shared" si="1"/>
        <v>4.471</v>
      </c>
      <c r="G15" s="39">
        <v>5.26</v>
      </c>
      <c r="H15" s="36">
        <f t="shared" si="2"/>
        <v>11.834999999999999</v>
      </c>
      <c r="I15" s="39">
        <f t="shared" si="3"/>
        <v>67.065</v>
      </c>
      <c r="J15" s="40">
        <f t="shared" si="4"/>
        <v>78.89999999999999</v>
      </c>
      <c r="K15" s="52" t="s">
        <v>91</v>
      </c>
      <c r="L15" s="54">
        <v>128.26</v>
      </c>
    </row>
    <row r="16" spans="1:12" s="53" customFormat="1" ht="22.5">
      <c r="A16" s="32" t="s">
        <v>39</v>
      </c>
      <c r="B16" s="33" t="s">
        <v>92</v>
      </c>
      <c r="C16" s="34" t="s">
        <v>34</v>
      </c>
      <c r="D16" s="35">
        <v>1</v>
      </c>
      <c r="E16" s="36">
        <f t="shared" si="0"/>
        <v>1.05</v>
      </c>
      <c r="F16" s="39">
        <f t="shared" si="1"/>
        <v>5.95</v>
      </c>
      <c r="G16" s="39">
        <v>7</v>
      </c>
      <c r="H16" s="36">
        <f t="shared" si="2"/>
        <v>1.05</v>
      </c>
      <c r="I16" s="39">
        <f t="shared" si="3"/>
        <v>5.95</v>
      </c>
      <c r="J16" s="40">
        <f t="shared" si="4"/>
        <v>7</v>
      </c>
      <c r="K16" s="52" t="s">
        <v>93</v>
      </c>
      <c r="L16" s="54">
        <v>128.26</v>
      </c>
    </row>
    <row r="17" spans="1:12" s="53" customFormat="1" ht="22.5">
      <c r="A17" s="32" t="s">
        <v>42</v>
      </c>
      <c r="B17" s="33" t="s">
        <v>37</v>
      </c>
      <c r="C17" s="34" t="s">
        <v>34</v>
      </c>
      <c r="D17" s="35">
        <v>20</v>
      </c>
      <c r="E17" s="36">
        <f t="shared" si="0"/>
        <v>1.188</v>
      </c>
      <c r="F17" s="39">
        <f t="shared" si="1"/>
        <v>6.732</v>
      </c>
      <c r="G17" s="39">
        <v>7.92</v>
      </c>
      <c r="H17" s="36">
        <f t="shared" si="2"/>
        <v>23.759999999999998</v>
      </c>
      <c r="I17" s="39">
        <f t="shared" si="3"/>
        <v>134.64000000000001</v>
      </c>
      <c r="J17" s="40">
        <f t="shared" si="4"/>
        <v>158.4</v>
      </c>
      <c r="K17" s="52" t="s">
        <v>38</v>
      </c>
      <c r="L17" s="54">
        <v>128.26</v>
      </c>
    </row>
    <row r="18" spans="1:12" s="53" customFormat="1" ht="22.5">
      <c r="A18" s="32" t="s">
        <v>45</v>
      </c>
      <c r="B18" s="33" t="s">
        <v>33</v>
      </c>
      <c r="C18" s="34" t="s">
        <v>34</v>
      </c>
      <c r="D18" s="35">
        <v>1</v>
      </c>
      <c r="E18" s="36">
        <f t="shared" si="0"/>
        <v>3.2039999999999997</v>
      </c>
      <c r="F18" s="39">
        <f t="shared" si="1"/>
        <v>18.156</v>
      </c>
      <c r="G18" s="39">
        <v>21.36</v>
      </c>
      <c r="H18" s="36">
        <f t="shared" si="2"/>
        <v>3.2039999999999997</v>
      </c>
      <c r="I18" s="39">
        <f t="shared" si="3"/>
        <v>18.156</v>
      </c>
      <c r="J18" s="40">
        <f t="shared" si="4"/>
        <v>21.36</v>
      </c>
      <c r="K18" s="52" t="s">
        <v>94</v>
      </c>
      <c r="L18" s="54">
        <v>128.26</v>
      </c>
    </row>
    <row r="19" spans="1:12" s="53" customFormat="1" ht="26.25" customHeight="1">
      <c r="A19" s="32" t="s">
        <v>48</v>
      </c>
      <c r="B19" s="33" t="s">
        <v>95</v>
      </c>
      <c r="C19" s="34" t="s">
        <v>34</v>
      </c>
      <c r="D19" s="35">
        <v>13</v>
      </c>
      <c r="E19" s="36">
        <f t="shared" si="0"/>
        <v>0.66</v>
      </c>
      <c r="F19" s="39">
        <f t="shared" si="1"/>
        <v>3.74</v>
      </c>
      <c r="G19" s="39">
        <v>4.4</v>
      </c>
      <c r="H19" s="36">
        <f t="shared" si="2"/>
        <v>8.58</v>
      </c>
      <c r="I19" s="39">
        <f t="shared" si="3"/>
        <v>48.620000000000005</v>
      </c>
      <c r="J19" s="40">
        <f t="shared" si="4"/>
        <v>57.2</v>
      </c>
      <c r="K19" s="52" t="s">
        <v>96</v>
      </c>
      <c r="L19" s="54">
        <v>128.26</v>
      </c>
    </row>
    <row r="20" spans="1:12" s="53" customFormat="1" ht="26.25" customHeight="1">
      <c r="A20" s="32" t="s">
        <v>50</v>
      </c>
      <c r="B20" s="33" t="s">
        <v>97</v>
      </c>
      <c r="C20" s="34" t="s">
        <v>34</v>
      </c>
      <c r="D20" s="35">
        <v>10</v>
      </c>
      <c r="E20" s="36">
        <f t="shared" si="0"/>
        <v>2.2605</v>
      </c>
      <c r="F20" s="39">
        <f t="shared" si="1"/>
        <v>12.8095</v>
      </c>
      <c r="G20" s="39">
        <v>15.07</v>
      </c>
      <c r="H20" s="36">
        <f t="shared" si="2"/>
        <v>22.605</v>
      </c>
      <c r="I20" s="39">
        <f t="shared" si="3"/>
        <v>128.095</v>
      </c>
      <c r="J20" s="40">
        <f t="shared" si="4"/>
        <v>150.7</v>
      </c>
      <c r="K20" s="52" t="s">
        <v>98</v>
      </c>
      <c r="L20"/>
    </row>
    <row r="21" spans="1:12" s="53" customFormat="1" ht="26.25" customHeight="1">
      <c r="A21" s="32" t="s">
        <v>99</v>
      </c>
      <c r="B21" s="33" t="s">
        <v>40</v>
      </c>
      <c r="C21" s="34" t="s">
        <v>34</v>
      </c>
      <c r="D21" s="35">
        <v>1</v>
      </c>
      <c r="E21" s="36">
        <f t="shared" si="0"/>
        <v>4.882499999999999</v>
      </c>
      <c r="F21" s="39">
        <f t="shared" si="1"/>
        <v>27.667499999999997</v>
      </c>
      <c r="G21" s="39">
        <v>32.55</v>
      </c>
      <c r="H21" s="36">
        <f t="shared" si="2"/>
        <v>4.882499999999999</v>
      </c>
      <c r="I21" s="39">
        <f t="shared" si="3"/>
        <v>27.667499999999997</v>
      </c>
      <c r="J21" s="40">
        <f t="shared" si="4"/>
        <v>32.55</v>
      </c>
      <c r="K21" s="52" t="s">
        <v>100</v>
      </c>
      <c r="L21"/>
    </row>
    <row r="22" spans="1:12" s="53" customFormat="1" ht="26.25" customHeight="1">
      <c r="A22" s="32" t="s">
        <v>101</v>
      </c>
      <c r="B22" s="33" t="s">
        <v>278</v>
      </c>
      <c r="C22" s="34" t="s">
        <v>34</v>
      </c>
      <c r="D22" s="35">
        <v>1</v>
      </c>
      <c r="E22" s="36">
        <f t="shared" si="0"/>
        <v>2.3024999999999998</v>
      </c>
      <c r="F22" s="39">
        <f t="shared" si="1"/>
        <v>13.0475</v>
      </c>
      <c r="G22" s="39">
        <v>15.35</v>
      </c>
      <c r="H22" s="36">
        <f t="shared" si="2"/>
        <v>2.3024999999999998</v>
      </c>
      <c r="I22" s="39">
        <f t="shared" si="3"/>
        <v>13.0475</v>
      </c>
      <c r="J22" s="40">
        <f t="shared" si="4"/>
        <v>15.35</v>
      </c>
      <c r="K22" s="52" t="s">
        <v>279</v>
      </c>
      <c r="L22"/>
    </row>
    <row r="23" spans="1:256" ht="22.5">
      <c r="A23" s="32" t="s">
        <v>104</v>
      </c>
      <c r="B23" s="33" t="s">
        <v>102</v>
      </c>
      <c r="C23" s="34" t="s">
        <v>34</v>
      </c>
      <c r="D23" s="35">
        <v>2</v>
      </c>
      <c r="E23" s="36">
        <f t="shared" si="0"/>
        <v>1.422</v>
      </c>
      <c r="F23" s="39">
        <f t="shared" si="1"/>
        <v>8.058</v>
      </c>
      <c r="G23" s="39">
        <v>9.48</v>
      </c>
      <c r="H23" s="36">
        <f t="shared" si="2"/>
        <v>2.844</v>
      </c>
      <c r="I23" s="39">
        <f t="shared" si="3"/>
        <v>16.116</v>
      </c>
      <c r="J23" s="40">
        <f t="shared" si="4"/>
        <v>18.96</v>
      </c>
      <c r="K23" s="52" t="s">
        <v>103</v>
      </c>
      <c r="L23" s="54">
        <v>128.26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>
      <c r="A24" s="32" t="s">
        <v>107</v>
      </c>
      <c r="B24" s="33" t="s">
        <v>105</v>
      </c>
      <c r="C24" s="34" t="s">
        <v>34</v>
      </c>
      <c r="D24" s="35">
        <v>4</v>
      </c>
      <c r="E24" s="36">
        <f t="shared" si="0"/>
        <v>2.2184999999999997</v>
      </c>
      <c r="F24" s="39">
        <f t="shared" si="1"/>
        <v>12.571499999999999</v>
      </c>
      <c r="G24" s="39">
        <v>14.79</v>
      </c>
      <c r="H24" s="36">
        <f t="shared" si="2"/>
        <v>8.873999999999999</v>
      </c>
      <c r="I24" s="39">
        <f t="shared" si="3"/>
        <v>50.285999999999994</v>
      </c>
      <c r="J24" s="40">
        <f t="shared" si="4"/>
        <v>59.16</v>
      </c>
      <c r="K24" s="52" t="s">
        <v>106</v>
      </c>
      <c r="L24" s="54">
        <v>128.26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3" s="81" customFormat="1" ht="22.5">
      <c r="A25" s="32" t="s">
        <v>110</v>
      </c>
      <c r="B25" s="33" t="s">
        <v>246</v>
      </c>
      <c r="C25" s="34" t="s">
        <v>34</v>
      </c>
      <c r="D25" s="35">
        <v>2</v>
      </c>
      <c r="E25" s="36">
        <f t="shared" si="0"/>
        <v>1.845</v>
      </c>
      <c r="F25" s="39">
        <f t="shared" si="1"/>
        <v>10.455</v>
      </c>
      <c r="G25" s="39">
        <v>12.3</v>
      </c>
      <c r="H25" s="36">
        <f t="shared" si="2"/>
        <v>3.69</v>
      </c>
      <c r="I25" s="39">
        <f t="shared" si="3"/>
        <v>20.91</v>
      </c>
      <c r="J25" s="40">
        <f t="shared" si="4"/>
        <v>24.6</v>
      </c>
      <c r="K25" s="52"/>
      <c r="L25" s="54">
        <v>128.26</v>
      </c>
      <c r="M25" s="53"/>
    </row>
    <row r="26" spans="1:12" s="53" customFormat="1" ht="33.75">
      <c r="A26" s="32" t="s">
        <v>113</v>
      </c>
      <c r="B26" s="33" t="s">
        <v>108</v>
      </c>
      <c r="C26" s="34" t="s">
        <v>34</v>
      </c>
      <c r="D26" s="35">
        <v>22</v>
      </c>
      <c r="E26" s="36">
        <f t="shared" si="0"/>
        <v>1.305</v>
      </c>
      <c r="F26" s="39">
        <f t="shared" si="1"/>
        <v>7.395</v>
      </c>
      <c r="G26" s="39">
        <v>8.7</v>
      </c>
      <c r="H26" s="36">
        <f t="shared" si="2"/>
        <v>28.709999999999997</v>
      </c>
      <c r="I26" s="39">
        <f t="shared" si="3"/>
        <v>162.69</v>
      </c>
      <c r="J26" s="40">
        <f t="shared" si="4"/>
        <v>191.4</v>
      </c>
      <c r="K26" s="52" t="s">
        <v>109</v>
      </c>
      <c r="L26" s="54">
        <v>128.26</v>
      </c>
    </row>
    <row r="27" spans="1:12" s="53" customFormat="1" ht="22.5">
      <c r="A27" s="32" t="s">
        <v>116</v>
      </c>
      <c r="B27" s="33" t="s">
        <v>111</v>
      </c>
      <c r="C27" s="34" t="s">
        <v>34</v>
      </c>
      <c r="D27" s="35">
        <v>10</v>
      </c>
      <c r="E27" s="36">
        <f t="shared" si="0"/>
        <v>12.8715</v>
      </c>
      <c r="F27" s="39">
        <f t="shared" si="1"/>
        <v>72.9385</v>
      </c>
      <c r="G27" s="39">
        <v>85.81</v>
      </c>
      <c r="H27" s="36">
        <f t="shared" si="2"/>
        <v>128.715</v>
      </c>
      <c r="I27" s="39">
        <f t="shared" si="3"/>
        <v>729.385</v>
      </c>
      <c r="J27" s="40">
        <f t="shared" si="4"/>
        <v>858.1</v>
      </c>
      <c r="K27" s="52" t="s">
        <v>112</v>
      </c>
      <c r="L27" s="54">
        <v>128.26</v>
      </c>
    </row>
    <row r="28" spans="1:12" s="53" customFormat="1" ht="33.75">
      <c r="A28" s="32" t="s">
        <v>119</v>
      </c>
      <c r="B28" s="33" t="s">
        <v>117</v>
      </c>
      <c r="C28" s="34" t="s">
        <v>34</v>
      </c>
      <c r="D28" s="35">
        <v>20</v>
      </c>
      <c r="E28" s="36">
        <f t="shared" si="0"/>
        <v>0.624</v>
      </c>
      <c r="F28" s="39">
        <f t="shared" si="1"/>
        <v>3.536</v>
      </c>
      <c r="G28" s="39">
        <v>4.16</v>
      </c>
      <c r="H28" s="36">
        <f t="shared" si="2"/>
        <v>12.48</v>
      </c>
      <c r="I28" s="39">
        <f t="shared" si="3"/>
        <v>70.72</v>
      </c>
      <c r="J28" s="40">
        <f t="shared" si="4"/>
        <v>83.2</v>
      </c>
      <c r="K28" s="52" t="s">
        <v>118</v>
      </c>
      <c r="L28" s="54">
        <v>128.26</v>
      </c>
    </row>
    <row r="29" spans="1:12" s="53" customFormat="1" ht="33.75">
      <c r="A29" s="32" t="s">
        <v>122</v>
      </c>
      <c r="B29" s="33" t="s">
        <v>255</v>
      </c>
      <c r="C29" s="34" t="s">
        <v>34</v>
      </c>
      <c r="D29" s="35">
        <v>26</v>
      </c>
      <c r="E29" s="36">
        <f t="shared" si="0"/>
        <v>1.4534999999999998</v>
      </c>
      <c r="F29" s="39">
        <f t="shared" si="1"/>
        <v>8.2365</v>
      </c>
      <c r="G29" s="39">
        <v>9.69</v>
      </c>
      <c r="H29" s="36">
        <f t="shared" si="2"/>
        <v>37.791</v>
      </c>
      <c r="I29" s="39">
        <f t="shared" si="3"/>
        <v>214.149</v>
      </c>
      <c r="J29" s="40">
        <f t="shared" si="4"/>
        <v>251.94</v>
      </c>
      <c r="K29" s="52" t="s">
        <v>124</v>
      </c>
      <c r="L29" s="54">
        <v>128.26</v>
      </c>
    </row>
    <row r="30" spans="1:256" ht="22.5">
      <c r="A30" s="32" t="s">
        <v>125</v>
      </c>
      <c r="B30" s="55" t="s">
        <v>126</v>
      </c>
      <c r="C30" s="34" t="s">
        <v>34</v>
      </c>
      <c r="D30" s="35">
        <v>10</v>
      </c>
      <c r="E30" s="36">
        <f t="shared" si="0"/>
        <v>4.743</v>
      </c>
      <c r="F30" s="39">
        <f t="shared" si="1"/>
        <v>26.877</v>
      </c>
      <c r="G30" s="39">
        <v>31.62</v>
      </c>
      <c r="H30" s="36">
        <f t="shared" si="2"/>
        <v>47.43000000000001</v>
      </c>
      <c r="I30" s="39">
        <f t="shared" si="3"/>
        <v>268.77</v>
      </c>
      <c r="J30" s="40">
        <f t="shared" si="4"/>
        <v>316.2</v>
      </c>
      <c r="K30" s="52" t="s">
        <v>127</v>
      </c>
      <c r="L30" s="54">
        <v>4.33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2" t="s">
        <v>128</v>
      </c>
      <c r="B31" s="55" t="s">
        <v>129</v>
      </c>
      <c r="C31" s="34" t="s">
        <v>34</v>
      </c>
      <c r="D31" s="35">
        <v>13</v>
      </c>
      <c r="E31" s="36">
        <f t="shared" si="0"/>
        <v>28.064999999999998</v>
      </c>
      <c r="F31" s="39">
        <f t="shared" si="1"/>
        <v>159.035</v>
      </c>
      <c r="G31" s="39">
        <v>187.1</v>
      </c>
      <c r="H31" s="36">
        <f t="shared" si="2"/>
        <v>364.84499999999997</v>
      </c>
      <c r="I31" s="39">
        <f t="shared" si="3"/>
        <v>2067.455</v>
      </c>
      <c r="J31" s="40">
        <f t="shared" si="4"/>
        <v>2432.2999999999997</v>
      </c>
      <c r="K31" s="52" t="s">
        <v>130</v>
      </c>
      <c r="L31" s="54">
        <v>4.33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32" t="s">
        <v>131</v>
      </c>
      <c r="B32" s="55" t="s">
        <v>259</v>
      </c>
      <c r="C32" s="34" t="s">
        <v>34</v>
      </c>
      <c r="D32" s="35">
        <v>1</v>
      </c>
      <c r="E32" s="36">
        <f t="shared" si="0"/>
        <v>0.8475</v>
      </c>
      <c r="F32" s="39">
        <f t="shared" si="1"/>
        <v>4.8025</v>
      </c>
      <c r="G32" s="39">
        <v>5.65</v>
      </c>
      <c r="H32" s="36">
        <f t="shared" si="2"/>
        <v>0.8475</v>
      </c>
      <c r="I32" s="39">
        <f t="shared" si="3"/>
        <v>4.8025</v>
      </c>
      <c r="J32" s="40">
        <f t="shared" si="4"/>
        <v>5.65</v>
      </c>
      <c r="K32" s="52" t="s">
        <v>141</v>
      </c>
      <c r="L32" s="54">
        <v>4.33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133</v>
      </c>
      <c r="B33" s="55" t="s">
        <v>264</v>
      </c>
      <c r="C33" s="34" t="s">
        <v>34</v>
      </c>
      <c r="D33" s="35">
        <v>1</v>
      </c>
      <c r="E33" s="36">
        <v>3.41</v>
      </c>
      <c r="F33" s="39">
        <v>4.31</v>
      </c>
      <c r="G33" s="39">
        <v>7.72</v>
      </c>
      <c r="H33" s="36">
        <f t="shared" si="2"/>
        <v>3.41</v>
      </c>
      <c r="I33" s="39">
        <f t="shared" si="3"/>
        <v>4.31</v>
      </c>
      <c r="J33" s="40">
        <f t="shared" si="4"/>
        <v>7.72</v>
      </c>
      <c r="K33" s="52" t="s">
        <v>265</v>
      </c>
      <c r="L33" s="54">
        <v>4.33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.75">
      <c r="A34" s="68">
        <v>2</v>
      </c>
      <c r="B34" s="69" t="s">
        <v>72</v>
      </c>
      <c r="C34" s="44"/>
      <c r="D34" s="70"/>
      <c r="E34" s="71"/>
      <c r="F34" s="72"/>
      <c r="G34" s="73"/>
      <c r="H34" s="74">
        <f>SUM(H35:H64)</f>
        <v>2468.8137749999996</v>
      </c>
      <c r="I34" s="75">
        <f>SUM(I35:I64)</f>
        <v>11326.204725000001</v>
      </c>
      <c r="J34" s="76">
        <f>SUM(J35:J64)</f>
        <v>13795.0185</v>
      </c>
      <c r="K34" s="77"/>
      <c r="L34" s="6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2.5">
      <c r="A35" s="57" t="s">
        <v>142</v>
      </c>
      <c r="B35" s="78" t="s">
        <v>74</v>
      </c>
      <c r="C35" s="59" t="s">
        <v>24</v>
      </c>
      <c r="D35" s="60">
        <v>76.2</v>
      </c>
      <c r="E35" s="61">
        <f aca="true" t="shared" si="5" ref="E35:E37">G35*0.15</f>
        <v>5.01</v>
      </c>
      <c r="F35" s="62">
        <f aca="true" t="shared" si="6" ref="F35:F37">G35*0.85</f>
        <v>28.389999999999997</v>
      </c>
      <c r="G35" s="63">
        <v>33.4</v>
      </c>
      <c r="H35" s="61">
        <f aca="true" t="shared" si="7" ref="H35:H64">E35*D35</f>
        <v>381.762</v>
      </c>
      <c r="I35" s="62">
        <f aca="true" t="shared" si="8" ref="I35:I64">F35*D35</f>
        <v>2163.3179999999998</v>
      </c>
      <c r="J35" s="63">
        <f aca="true" t="shared" si="9" ref="J35:J64">H35+I35</f>
        <v>2545.08</v>
      </c>
      <c r="K35" s="64" t="s">
        <v>75</v>
      </c>
      <c r="L35" s="65">
        <v>20.67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1.75" customHeight="1">
      <c r="A36" s="57" t="s">
        <v>55</v>
      </c>
      <c r="B36" s="33" t="s">
        <v>77</v>
      </c>
      <c r="C36" s="59" t="s">
        <v>24</v>
      </c>
      <c r="D36" s="60">
        <v>45.11</v>
      </c>
      <c r="E36" s="61">
        <f t="shared" si="5"/>
        <v>2.6234999999999995</v>
      </c>
      <c r="F36" s="62">
        <f t="shared" si="6"/>
        <v>14.866499999999998</v>
      </c>
      <c r="G36" s="63">
        <v>17.49</v>
      </c>
      <c r="H36" s="61">
        <f t="shared" si="7"/>
        <v>118.34608499999997</v>
      </c>
      <c r="I36" s="62">
        <f t="shared" si="8"/>
        <v>670.6278149999999</v>
      </c>
      <c r="J36" s="63">
        <f t="shared" si="9"/>
        <v>788.9739</v>
      </c>
      <c r="K36" s="64" t="s">
        <v>78</v>
      </c>
      <c r="L36" s="65">
        <v>30.25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1.75" customHeight="1">
      <c r="A37" s="57" t="s">
        <v>143</v>
      </c>
      <c r="B37" s="33" t="s">
        <v>144</v>
      </c>
      <c r="C37" s="59" t="s">
        <v>24</v>
      </c>
      <c r="D37" s="60">
        <v>23.26</v>
      </c>
      <c r="E37" s="61">
        <f t="shared" si="5"/>
        <v>1.7565000000000002</v>
      </c>
      <c r="F37" s="62">
        <f t="shared" si="6"/>
        <v>9.9535</v>
      </c>
      <c r="G37" s="63">
        <v>11.71</v>
      </c>
      <c r="H37" s="61">
        <f t="shared" si="7"/>
        <v>40.856190000000005</v>
      </c>
      <c r="I37" s="62">
        <f t="shared" si="8"/>
        <v>231.51841000000002</v>
      </c>
      <c r="J37" s="63">
        <f t="shared" si="9"/>
        <v>272.37460000000004</v>
      </c>
      <c r="K37" s="64" t="s">
        <v>145</v>
      </c>
      <c r="L37" s="65">
        <v>30.25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57" t="s">
        <v>60</v>
      </c>
      <c r="B38" s="55" t="s">
        <v>146</v>
      </c>
      <c r="C38" s="34" t="s">
        <v>34</v>
      </c>
      <c r="D38" s="60">
        <v>8</v>
      </c>
      <c r="E38" s="61">
        <v>19.46</v>
      </c>
      <c r="F38" s="62">
        <v>12.53</v>
      </c>
      <c r="G38" s="63">
        <f aca="true" t="shared" si="10" ref="G38:G39">E38+F38</f>
        <v>31.990000000000002</v>
      </c>
      <c r="H38" s="61">
        <f t="shared" si="7"/>
        <v>155.68</v>
      </c>
      <c r="I38" s="62">
        <f t="shared" si="8"/>
        <v>100.24</v>
      </c>
      <c r="J38" s="63">
        <f t="shared" si="9"/>
        <v>255.92000000000002</v>
      </c>
      <c r="K38" s="64" t="s">
        <v>147</v>
      </c>
      <c r="L38" s="6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57" t="s">
        <v>66</v>
      </c>
      <c r="B39" s="55" t="s">
        <v>151</v>
      </c>
      <c r="C39" s="34" t="s">
        <v>34</v>
      </c>
      <c r="D39" s="60">
        <v>8</v>
      </c>
      <c r="E39" s="61">
        <v>1.9500000000000002</v>
      </c>
      <c r="F39" s="62">
        <v>3.12</v>
      </c>
      <c r="G39" s="63">
        <f t="shared" si="10"/>
        <v>5.07</v>
      </c>
      <c r="H39" s="61">
        <f t="shared" si="7"/>
        <v>15.600000000000001</v>
      </c>
      <c r="I39" s="62">
        <f t="shared" si="8"/>
        <v>24.96</v>
      </c>
      <c r="J39" s="63">
        <f t="shared" si="9"/>
        <v>40.56</v>
      </c>
      <c r="K39" s="64" t="s">
        <v>152</v>
      </c>
      <c r="L39" s="6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12" s="90" customFormat="1" ht="13.5" customHeight="1">
      <c r="A40" s="57" t="s">
        <v>69</v>
      </c>
      <c r="B40" s="83" t="s">
        <v>154</v>
      </c>
      <c r="C40" s="84" t="s">
        <v>34</v>
      </c>
      <c r="D40" s="85">
        <v>13</v>
      </c>
      <c r="E40" s="86">
        <v>6.08</v>
      </c>
      <c r="F40" s="87">
        <v>2.1</v>
      </c>
      <c r="G40" s="88">
        <f>SUM(E40+F40)</f>
        <v>8.18</v>
      </c>
      <c r="H40" s="86">
        <f t="shared" si="7"/>
        <v>79.04</v>
      </c>
      <c r="I40" s="87">
        <f t="shared" si="8"/>
        <v>27.3</v>
      </c>
      <c r="J40" s="88">
        <f t="shared" si="9"/>
        <v>106.34</v>
      </c>
      <c r="K40" s="89" t="s">
        <v>155</v>
      </c>
      <c r="L40" s="66">
        <v>27.04</v>
      </c>
    </row>
    <row r="41" spans="1:256" ht="45">
      <c r="A41" s="57" t="s">
        <v>150</v>
      </c>
      <c r="B41" s="55" t="s">
        <v>165</v>
      </c>
      <c r="C41" s="34" t="s">
        <v>34</v>
      </c>
      <c r="D41" s="60">
        <v>21</v>
      </c>
      <c r="E41" s="61">
        <f>G41*0.15</f>
        <v>0.7334999999999999</v>
      </c>
      <c r="F41" s="62">
        <f>G41*0.85</f>
        <v>4.156499999999999</v>
      </c>
      <c r="G41" s="63">
        <v>4.89</v>
      </c>
      <c r="H41" s="61">
        <f t="shared" si="7"/>
        <v>15.4035</v>
      </c>
      <c r="I41" s="62">
        <f t="shared" si="8"/>
        <v>87.28649999999999</v>
      </c>
      <c r="J41" s="63">
        <f t="shared" si="9"/>
        <v>102.68999999999998</v>
      </c>
      <c r="K41" s="64" t="s">
        <v>166</v>
      </c>
      <c r="L41" s="6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>
      <c r="A42" s="57" t="s">
        <v>153</v>
      </c>
      <c r="B42" s="55" t="s">
        <v>168</v>
      </c>
      <c r="C42" s="34" t="s">
        <v>34</v>
      </c>
      <c r="D42" s="60">
        <v>13</v>
      </c>
      <c r="E42" s="61">
        <v>6.82</v>
      </c>
      <c r="F42" s="62">
        <v>2.21</v>
      </c>
      <c r="G42" s="63">
        <v>8.41</v>
      </c>
      <c r="H42" s="61">
        <f t="shared" si="7"/>
        <v>88.66</v>
      </c>
      <c r="I42" s="62">
        <f t="shared" si="8"/>
        <v>28.73</v>
      </c>
      <c r="J42" s="63">
        <f t="shared" si="9"/>
        <v>117.39</v>
      </c>
      <c r="K42" s="64" t="s">
        <v>169</v>
      </c>
      <c r="L42" s="6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 customHeight="1">
      <c r="A43" s="57" t="s">
        <v>156</v>
      </c>
      <c r="B43" s="55" t="s">
        <v>171</v>
      </c>
      <c r="C43" s="34" t="s">
        <v>34</v>
      </c>
      <c r="D43" s="60">
        <v>13</v>
      </c>
      <c r="E43" s="61">
        <f>G43*0.15</f>
        <v>2.8335</v>
      </c>
      <c r="F43" s="62">
        <f>G43*0.85</f>
        <v>16.0565</v>
      </c>
      <c r="G43" s="63">
        <v>18.89</v>
      </c>
      <c r="H43" s="61">
        <f t="shared" si="7"/>
        <v>36.835499999999996</v>
      </c>
      <c r="I43" s="62">
        <f t="shared" si="8"/>
        <v>208.7345</v>
      </c>
      <c r="J43" s="63">
        <f t="shared" si="9"/>
        <v>245.57</v>
      </c>
      <c r="K43" s="64" t="s">
        <v>172</v>
      </c>
      <c r="L43" s="65">
        <v>27.04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s="90" customFormat="1" ht="13.5" customHeight="1">
      <c r="A44" s="57" t="s">
        <v>159</v>
      </c>
      <c r="B44" s="83" t="s">
        <v>174</v>
      </c>
      <c r="C44" s="84" t="s">
        <v>34</v>
      </c>
      <c r="D44" s="85">
        <v>13</v>
      </c>
      <c r="E44" s="86">
        <v>3.65</v>
      </c>
      <c r="F44" s="87">
        <v>4.3</v>
      </c>
      <c r="G44" s="88">
        <f>SUM(E44+F44)</f>
        <v>7.949999999999999</v>
      </c>
      <c r="H44" s="86">
        <f t="shared" si="7"/>
        <v>47.449999999999996</v>
      </c>
      <c r="I44" s="87">
        <f t="shared" si="8"/>
        <v>55.9</v>
      </c>
      <c r="J44" s="88">
        <f t="shared" si="9"/>
        <v>103.35</v>
      </c>
      <c r="K44" s="89" t="s">
        <v>175</v>
      </c>
      <c r="L44" s="66">
        <v>27.04</v>
      </c>
    </row>
    <row r="45" spans="1:256" ht="12.75">
      <c r="A45" s="57" t="s">
        <v>63</v>
      </c>
      <c r="B45" s="55" t="s">
        <v>177</v>
      </c>
      <c r="C45" s="34" t="s">
        <v>34</v>
      </c>
      <c r="D45" s="60">
        <v>2</v>
      </c>
      <c r="E45" s="61">
        <v>6.08</v>
      </c>
      <c r="F45" s="62">
        <v>2.86</v>
      </c>
      <c r="G45" s="63">
        <f aca="true" t="shared" si="11" ref="G45:G46">E45+F45</f>
        <v>8.94</v>
      </c>
      <c r="H45" s="61">
        <f t="shared" si="7"/>
        <v>12.16</v>
      </c>
      <c r="I45" s="62">
        <f t="shared" si="8"/>
        <v>5.72</v>
      </c>
      <c r="J45" s="63">
        <f t="shared" si="9"/>
        <v>17.88</v>
      </c>
      <c r="K45" s="64" t="s">
        <v>178</v>
      </c>
      <c r="L45" s="6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 s="57" t="s">
        <v>164</v>
      </c>
      <c r="B46" s="55" t="s">
        <v>180</v>
      </c>
      <c r="C46" s="34" t="s">
        <v>34</v>
      </c>
      <c r="D46" s="60">
        <v>2</v>
      </c>
      <c r="E46" s="61">
        <v>8.76</v>
      </c>
      <c r="F46" s="62">
        <v>90.07</v>
      </c>
      <c r="G46" s="63">
        <f t="shared" si="11"/>
        <v>98.83</v>
      </c>
      <c r="H46" s="61">
        <f t="shared" si="7"/>
        <v>17.52</v>
      </c>
      <c r="I46" s="62">
        <f t="shared" si="8"/>
        <v>180.14</v>
      </c>
      <c r="J46" s="63">
        <f t="shared" si="9"/>
        <v>197.66</v>
      </c>
      <c r="K46" s="64" t="s">
        <v>181</v>
      </c>
      <c r="L46" s="6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45">
      <c r="A47" s="57" t="s">
        <v>167</v>
      </c>
      <c r="B47" s="55" t="s">
        <v>162</v>
      </c>
      <c r="C47" s="34" t="s">
        <v>34</v>
      </c>
      <c r="D47" s="60">
        <v>10</v>
      </c>
      <c r="E47" s="61">
        <f aca="true" t="shared" si="12" ref="E47:E52">G47*0.15</f>
        <v>0.7605000000000001</v>
      </c>
      <c r="F47" s="62">
        <f aca="true" t="shared" si="13" ref="F47:F52">G47*0.85</f>
        <v>4.3095</v>
      </c>
      <c r="G47" s="63">
        <v>5.07</v>
      </c>
      <c r="H47" s="61">
        <f t="shared" si="7"/>
        <v>7.605</v>
      </c>
      <c r="I47" s="62">
        <f t="shared" si="8"/>
        <v>43.095</v>
      </c>
      <c r="J47" s="63">
        <f t="shared" si="9"/>
        <v>50.7</v>
      </c>
      <c r="K47" s="64" t="s">
        <v>163</v>
      </c>
      <c r="L47" s="65">
        <v>27.04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45">
      <c r="A48" s="57" t="s">
        <v>170</v>
      </c>
      <c r="B48" s="55" t="s">
        <v>160</v>
      </c>
      <c r="C48" s="34" t="s">
        <v>34</v>
      </c>
      <c r="D48" s="60">
        <v>2</v>
      </c>
      <c r="E48" s="61">
        <f t="shared" si="12"/>
        <v>1.032</v>
      </c>
      <c r="F48" s="62">
        <f t="shared" si="13"/>
        <v>5.848</v>
      </c>
      <c r="G48" s="63">
        <v>6.88</v>
      </c>
      <c r="H48" s="61">
        <f t="shared" si="7"/>
        <v>2.064</v>
      </c>
      <c r="I48" s="62">
        <f t="shared" si="8"/>
        <v>11.696</v>
      </c>
      <c r="J48" s="63">
        <f t="shared" si="9"/>
        <v>13.76</v>
      </c>
      <c r="K48" s="64" t="s">
        <v>161</v>
      </c>
      <c r="L48" s="65">
        <v>27.04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45">
      <c r="A49" s="57" t="s">
        <v>173</v>
      </c>
      <c r="B49" s="55" t="s">
        <v>186</v>
      </c>
      <c r="C49" s="34" t="s">
        <v>34</v>
      </c>
      <c r="D49" s="60">
        <v>7</v>
      </c>
      <c r="E49" s="61">
        <f t="shared" si="12"/>
        <v>1.0095</v>
      </c>
      <c r="F49" s="62">
        <f t="shared" si="13"/>
        <v>5.7205</v>
      </c>
      <c r="G49" s="63">
        <v>6.73</v>
      </c>
      <c r="H49" s="61">
        <f t="shared" si="7"/>
        <v>7.0665000000000004</v>
      </c>
      <c r="I49" s="62">
        <f t="shared" si="8"/>
        <v>40.0435</v>
      </c>
      <c r="J49" s="63">
        <f t="shared" si="9"/>
        <v>47.11</v>
      </c>
      <c r="K49" s="64" t="s">
        <v>187</v>
      </c>
      <c r="L49" s="65">
        <v>27.04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45">
      <c r="A50" s="57" t="s">
        <v>176</v>
      </c>
      <c r="B50" s="55" t="s">
        <v>189</v>
      </c>
      <c r="C50" s="34" t="s">
        <v>34</v>
      </c>
      <c r="D50" s="60">
        <v>13</v>
      </c>
      <c r="E50" s="61">
        <f t="shared" si="12"/>
        <v>0.945</v>
      </c>
      <c r="F50" s="62">
        <f t="shared" si="13"/>
        <v>5.3549999999999995</v>
      </c>
      <c r="G50" s="63">
        <v>6.3</v>
      </c>
      <c r="H50" s="61">
        <f t="shared" si="7"/>
        <v>12.285</v>
      </c>
      <c r="I50" s="62">
        <f t="shared" si="8"/>
        <v>69.615</v>
      </c>
      <c r="J50" s="63">
        <f t="shared" si="9"/>
        <v>81.89999999999999</v>
      </c>
      <c r="K50" s="64" t="s">
        <v>190</v>
      </c>
      <c r="L50" s="6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45">
      <c r="A51" s="57" t="s">
        <v>179</v>
      </c>
      <c r="B51" s="55" t="s">
        <v>193</v>
      </c>
      <c r="C51" s="34" t="s">
        <v>34</v>
      </c>
      <c r="D51" s="60">
        <v>26</v>
      </c>
      <c r="E51" s="61">
        <f t="shared" si="12"/>
        <v>0.8324999999999999</v>
      </c>
      <c r="F51" s="62">
        <f t="shared" si="13"/>
        <v>4.717499999999999</v>
      </c>
      <c r="G51" s="63">
        <v>5.55</v>
      </c>
      <c r="H51" s="61">
        <f t="shared" si="7"/>
        <v>21.644999999999996</v>
      </c>
      <c r="I51" s="62">
        <f t="shared" si="8"/>
        <v>122.65499999999999</v>
      </c>
      <c r="J51" s="63">
        <f t="shared" si="9"/>
        <v>144.29999999999998</v>
      </c>
      <c r="K51" s="64" t="s">
        <v>194</v>
      </c>
      <c r="L51" s="65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2" s="90" customFormat="1" ht="28.5" customHeight="1">
      <c r="A52" s="57" t="s">
        <v>182</v>
      </c>
      <c r="B52" s="55" t="s">
        <v>199</v>
      </c>
      <c r="C52" s="34" t="s">
        <v>34</v>
      </c>
      <c r="D52" s="60">
        <v>16</v>
      </c>
      <c r="E52" s="61">
        <f t="shared" si="12"/>
        <v>3.885</v>
      </c>
      <c r="F52" s="62">
        <f t="shared" si="13"/>
        <v>22.014999999999997</v>
      </c>
      <c r="G52" s="63">
        <v>25.9</v>
      </c>
      <c r="H52" s="61">
        <f t="shared" si="7"/>
        <v>62.16</v>
      </c>
      <c r="I52" s="62">
        <f t="shared" si="8"/>
        <v>352.23999999999995</v>
      </c>
      <c r="J52" s="63">
        <f t="shared" si="9"/>
        <v>414.4</v>
      </c>
      <c r="K52" s="64" t="s">
        <v>200</v>
      </c>
      <c r="L52" s="66"/>
    </row>
    <row r="53" spans="1:256" ht="13.5" customHeight="1">
      <c r="A53" s="57" t="s">
        <v>185</v>
      </c>
      <c r="B53" s="83" t="s">
        <v>202</v>
      </c>
      <c r="C53" s="84" t="s">
        <v>34</v>
      </c>
      <c r="D53" s="85">
        <v>6</v>
      </c>
      <c r="E53" s="86">
        <v>11.19</v>
      </c>
      <c r="F53" s="87">
        <v>9.34</v>
      </c>
      <c r="G53" s="88">
        <f aca="true" t="shared" si="14" ref="G53:G54">SUM(E53+F53)</f>
        <v>20.53</v>
      </c>
      <c r="H53" s="86">
        <f t="shared" si="7"/>
        <v>67.14</v>
      </c>
      <c r="I53" s="87">
        <f t="shared" si="8"/>
        <v>56.04</v>
      </c>
      <c r="J53" s="88">
        <f t="shared" si="9"/>
        <v>123.18</v>
      </c>
      <c r="K53" s="89" t="s">
        <v>203</v>
      </c>
      <c r="L53" s="66">
        <v>27.04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3.5" customHeight="1">
      <c r="A54" s="57" t="s">
        <v>188</v>
      </c>
      <c r="B54" s="83" t="s">
        <v>205</v>
      </c>
      <c r="C54" s="84" t="s">
        <v>34</v>
      </c>
      <c r="D54" s="85">
        <v>1</v>
      </c>
      <c r="E54" s="86">
        <v>7.06</v>
      </c>
      <c r="F54" s="87">
        <v>4.63</v>
      </c>
      <c r="G54" s="88">
        <f t="shared" si="14"/>
        <v>11.69</v>
      </c>
      <c r="H54" s="86">
        <f t="shared" si="7"/>
        <v>7.06</v>
      </c>
      <c r="I54" s="87">
        <f t="shared" si="8"/>
        <v>4.63</v>
      </c>
      <c r="J54" s="88">
        <f t="shared" si="9"/>
        <v>11.69</v>
      </c>
      <c r="K54" s="89" t="s">
        <v>206</v>
      </c>
      <c r="L54" s="66">
        <v>27.04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3.75">
      <c r="A55" s="57" t="s">
        <v>191</v>
      </c>
      <c r="B55" s="55" t="s">
        <v>208</v>
      </c>
      <c r="C55" s="34" t="s">
        <v>34</v>
      </c>
      <c r="D55" s="60">
        <v>39</v>
      </c>
      <c r="E55" s="61">
        <f aca="true" t="shared" si="15" ref="E55:E57">G55*0.15</f>
        <v>1.7369999999999999</v>
      </c>
      <c r="F55" s="62">
        <f aca="true" t="shared" si="16" ref="F55:F57">G55*0.85</f>
        <v>9.843</v>
      </c>
      <c r="G55" s="63">
        <v>11.58</v>
      </c>
      <c r="H55" s="61">
        <f t="shared" si="7"/>
        <v>67.743</v>
      </c>
      <c r="I55" s="62">
        <f t="shared" si="8"/>
        <v>383.877</v>
      </c>
      <c r="J55" s="63">
        <f t="shared" si="9"/>
        <v>451.62</v>
      </c>
      <c r="K55" s="64" t="s">
        <v>209</v>
      </c>
      <c r="L55" s="6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3.75">
      <c r="A56" s="57" t="s">
        <v>192</v>
      </c>
      <c r="B56" s="55" t="s">
        <v>280</v>
      </c>
      <c r="C56" s="34" t="s">
        <v>34</v>
      </c>
      <c r="D56" s="60">
        <v>14</v>
      </c>
      <c r="E56" s="61">
        <f t="shared" si="15"/>
        <v>1.5915</v>
      </c>
      <c r="F56" s="62">
        <f t="shared" si="16"/>
        <v>9.0185</v>
      </c>
      <c r="G56" s="63">
        <v>10.61</v>
      </c>
      <c r="H56" s="61">
        <f t="shared" si="7"/>
        <v>22.281</v>
      </c>
      <c r="I56" s="62">
        <f t="shared" si="8"/>
        <v>126.25899999999999</v>
      </c>
      <c r="J56" s="63">
        <f t="shared" si="9"/>
        <v>148.54</v>
      </c>
      <c r="K56" s="64" t="s">
        <v>218</v>
      </c>
      <c r="L56" s="65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45">
      <c r="A57" s="57" t="s">
        <v>195</v>
      </c>
      <c r="B57" s="55" t="s">
        <v>211</v>
      </c>
      <c r="C57" s="34" t="s">
        <v>34</v>
      </c>
      <c r="D57" s="60">
        <v>13</v>
      </c>
      <c r="E57" s="61">
        <f t="shared" si="15"/>
        <v>2.187</v>
      </c>
      <c r="F57" s="62">
        <f t="shared" si="16"/>
        <v>12.392999999999999</v>
      </c>
      <c r="G57" s="63">
        <v>14.58</v>
      </c>
      <c r="H57" s="61">
        <f t="shared" si="7"/>
        <v>28.430999999999997</v>
      </c>
      <c r="I57" s="62">
        <f t="shared" si="8"/>
        <v>161.10899999999998</v>
      </c>
      <c r="J57" s="63">
        <f t="shared" si="9"/>
        <v>189.53999999999996</v>
      </c>
      <c r="K57" s="64" t="s">
        <v>212</v>
      </c>
      <c r="L57" s="6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57" t="s">
        <v>198</v>
      </c>
      <c r="B58" s="55" t="s">
        <v>214</v>
      </c>
      <c r="C58" s="34" t="s">
        <v>34</v>
      </c>
      <c r="D58" s="60">
        <v>13</v>
      </c>
      <c r="E58" s="61">
        <v>3.65</v>
      </c>
      <c r="F58" s="62">
        <v>6.04</v>
      </c>
      <c r="G58" s="63">
        <f aca="true" t="shared" si="17" ref="G58:G60">E58+F58</f>
        <v>9.69</v>
      </c>
      <c r="H58" s="61">
        <f t="shared" si="7"/>
        <v>47.449999999999996</v>
      </c>
      <c r="I58" s="62">
        <f t="shared" si="8"/>
        <v>78.52</v>
      </c>
      <c r="J58" s="63">
        <f t="shared" si="9"/>
        <v>125.97</v>
      </c>
      <c r="K58" s="64" t="s">
        <v>215</v>
      </c>
      <c r="L58" s="6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2.5">
      <c r="A59" s="57" t="s">
        <v>201</v>
      </c>
      <c r="B59" s="55" t="s">
        <v>281</v>
      </c>
      <c r="C59" s="34" t="s">
        <v>34</v>
      </c>
      <c r="D59" s="60">
        <v>2</v>
      </c>
      <c r="E59" s="61">
        <v>21.41</v>
      </c>
      <c r="F59" s="62">
        <v>203.65</v>
      </c>
      <c r="G59" s="63">
        <f t="shared" si="17"/>
        <v>225.06</v>
      </c>
      <c r="H59" s="61">
        <f t="shared" si="7"/>
        <v>42.82</v>
      </c>
      <c r="I59" s="62">
        <f t="shared" si="8"/>
        <v>407.3</v>
      </c>
      <c r="J59" s="63">
        <f t="shared" si="9"/>
        <v>450.12</v>
      </c>
      <c r="K59" s="64" t="s">
        <v>282</v>
      </c>
      <c r="L59" s="65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1" customHeight="1">
      <c r="A60" s="57" t="s">
        <v>204</v>
      </c>
      <c r="B60" s="55" t="s">
        <v>223</v>
      </c>
      <c r="C60" s="34" t="s">
        <v>34</v>
      </c>
      <c r="D60" s="60">
        <v>10</v>
      </c>
      <c r="E60" s="61">
        <v>7.06</v>
      </c>
      <c r="F60" s="62">
        <v>5.68</v>
      </c>
      <c r="G60" s="63">
        <f t="shared" si="17"/>
        <v>12.739999999999998</v>
      </c>
      <c r="H60" s="61">
        <f t="shared" si="7"/>
        <v>70.6</v>
      </c>
      <c r="I60" s="62">
        <f t="shared" si="8"/>
        <v>56.8</v>
      </c>
      <c r="J60" s="63">
        <f t="shared" si="9"/>
        <v>127.39999999999999</v>
      </c>
      <c r="K60" s="64" t="s">
        <v>224</v>
      </c>
      <c r="L60" s="6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 s="57" t="s">
        <v>207</v>
      </c>
      <c r="B61" s="55" t="s">
        <v>229</v>
      </c>
      <c r="C61" s="34" t="s">
        <v>34</v>
      </c>
      <c r="D61" s="60">
        <v>2</v>
      </c>
      <c r="E61" s="61">
        <f aca="true" t="shared" si="18" ref="E61:E64">G61*0.15</f>
        <v>15.4305</v>
      </c>
      <c r="F61" s="62">
        <f aca="true" t="shared" si="19" ref="F61:F64">G61*0.85</f>
        <v>87.4395</v>
      </c>
      <c r="G61" s="63">
        <v>102.87</v>
      </c>
      <c r="H61" s="61">
        <f t="shared" si="7"/>
        <v>30.861</v>
      </c>
      <c r="I61" s="62">
        <f t="shared" si="8"/>
        <v>174.879</v>
      </c>
      <c r="J61" s="63">
        <f t="shared" si="9"/>
        <v>205.73999999999998</v>
      </c>
      <c r="K61" s="64" t="s">
        <v>230</v>
      </c>
      <c r="L61" s="65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2.5">
      <c r="A62" s="57" t="s">
        <v>210</v>
      </c>
      <c r="B62" s="55" t="s">
        <v>232</v>
      </c>
      <c r="C62" s="34" t="s">
        <v>34</v>
      </c>
      <c r="D62" s="60">
        <v>11</v>
      </c>
      <c r="E62" s="61">
        <f t="shared" si="18"/>
        <v>13.734</v>
      </c>
      <c r="F62" s="62">
        <f t="shared" si="19"/>
        <v>77.826</v>
      </c>
      <c r="G62" s="63">
        <v>91.56</v>
      </c>
      <c r="H62" s="61">
        <f t="shared" si="7"/>
        <v>151.074</v>
      </c>
      <c r="I62" s="62">
        <f t="shared" si="8"/>
        <v>856.0859999999999</v>
      </c>
      <c r="J62" s="63">
        <f t="shared" si="9"/>
        <v>1007.1599999999999</v>
      </c>
      <c r="K62" s="64" t="s">
        <v>233</v>
      </c>
      <c r="L62" s="6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2.5">
      <c r="A63" s="57" t="s">
        <v>213</v>
      </c>
      <c r="B63" s="55" t="s">
        <v>235</v>
      </c>
      <c r="C63" s="34" t="s">
        <v>34</v>
      </c>
      <c r="D63" s="60">
        <v>1</v>
      </c>
      <c r="E63" s="61">
        <f t="shared" si="18"/>
        <v>44.841</v>
      </c>
      <c r="F63" s="62">
        <f t="shared" si="19"/>
        <v>254.099</v>
      </c>
      <c r="G63" s="63">
        <v>298.94</v>
      </c>
      <c r="H63" s="61">
        <f t="shared" si="7"/>
        <v>44.841</v>
      </c>
      <c r="I63" s="62">
        <f t="shared" si="8"/>
        <v>254.099</v>
      </c>
      <c r="J63" s="63">
        <f t="shared" si="9"/>
        <v>298.94</v>
      </c>
      <c r="K63" s="64" t="s">
        <v>236</v>
      </c>
      <c r="L63" s="65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45.75">
      <c r="A64" s="57" t="s">
        <v>213</v>
      </c>
      <c r="B64" s="55" t="s">
        <v>283</v>
      </c>
      <c r="C64" s="34" t="s">
        <v>34</v>
      </c>
      <c r="D64" s="60">
        <v>14</v>
      </c>
      <c r="E64" s="61">
        <f t="shared" si="18"/>
        <v>54.741</v>
      </c>
      <c r="F64" s="62">
        <f t="shared" si="19"/>
        <v>310.199</v>
      </c>
      <c r="G64" s="63">
        <v>364.94</v>
      </c>
      <c r="H64" s="61">
        <f t="shared" si="7"/>
        <v>766.374</v>
      </c>
      <c r="I64" s="62">
        <f t="shared" si="8"/>
        <v>4342.786</v>
      </c>
      <c r="J64" s="63">
        <f t="shared" si="9"/>
        <v>5109.16</v>
      </c>
      <c r="K64" s="64" t="s">
        <v>284</v>
      </c>
      <c r="L64" s="65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3" s="91" customFormat="1" ht="13.5">
      <c r="A65" s="79" t="s">
        <v>285</v>
      </c>
      <c r="B65" s="79"/>
      <c r="C65" s="79"/>
      <c r="D65" s="79"/>
      <c r="E65" s="79"/>
      <c r="F65" s="79"/>
      <c r="G65" s="79"/>
      <c r="H65" s="80">
        <f>J10+J34</f>
        <v>20178.0519</v>
      </c>
      <c r="I65" s="80"/>
      <c r="J65" s="80"/>
      <c r="K65" s="41"/>
      <c r="L65" s="65"/>
      <c r="M65" s="1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65:G65"/>
    <mergeCell ref="H65:J6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9"/>
  <sheetViews>
    <sheetView view="pageBreakPreview" zoomScale="80" zoomScaleSheetLayoutView="80" workbookViewId="0" topLeftCell="A1">
      <selection activeCell="H49" sqref="H49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56"/>
      <c r="G10" s="48"/>
      <c r="H10" s="49">
        <f>SUM(H11:H35)</f>
        <v>1195.8875</v>
      </c>
      <c r="I10" s="47">
        <f>SUM(I11:I35)</f>
        <v>7313.4055</v>
      </c>
      <c r="J10" s="50">
        <f>SUM(J11:J35)</f>
        <v>8509.293</v>
      </c>
      <c r="K10" s="5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53" customFormat="1" ht="22.5">
      <c r="A11" s="32" t="s">
        <v>22</v>
      </c>
      <c r="B11" s="33" t="s">
        <v>23</v>
      </c>
      <c r="C11" s="34" t="s">
        <v>24</v>
      </c>
      <c r="D11" s="35">
        <v>45</v>
      </c>
      <c r="E11" s="36">
        <f aca="true" t="shared" si="0" ref="E11:E14">G11*0.15</f>
        <v>3.0285</v>
      </c>
      <c r="F11" s="39">
        <f aca="true" t="shared" si="1" ref="F11:F14">G11*0.85</f>
        <v>17.1615</v>
      </c>
      <c r="G11" s="39">
        <v>20.19</v>
      </c>
      <c r="H11" s="36">
        <f aca="true" t="shared" si="2" ref="H11:H35">E11*D11</f>
        <v>136.2825</v>
      </c>
      <c r="I11" s="39">
        <f aca="true" t="shared" si="3" ref="I11:I35">F11*D11</f>
        <v>772.2675</v>
      </c>
      <c r="J11" s="40">
        <f aca="true" t="shared" si="4" ref="J11:J35">H11+I11</f>
        <v>908.5500000000001</v>
      </c>
      <c r="K11" s="52" t="s">
        <v>25</v>
      </c>
    </row>
    <row r="12" spans="1:11" s="53" customFormat="1" ht="22.5">
      <c r="A12" s="32" t="s">
        <v>26</v>
      </c>
      <c r="B12" s="33" t="s">
        <v>27</v>
      </c>
      <c r="C12" s="34" t="s">
        <v>24</v>
      </c>
      <c r="D12" s="35">
        <v>5</v>
      </c>
      <c r="E12" s="36">
        <f t="shared" si="0"/>
        <v>4.224</v>
      </c>
      <c r="F12" s="39">
        <f t="shared" si="1"/>
        <v>23.936</v>
      </c>
      <c r="G12" s="39">
        <v>28.16</v>
      </c>
      <c r="H12" s="36">
        <f t="shared" si="2"/>
        <v>21.12</v>
      </c>
      <c r="I12" s="39">
        <f t="shared" si="3"/>
        <v>119.68</v>
      </c>
      <c r="J12" s="40">
        <f t="shared" si="4"/>
        <v>140.8</v>
      </c>
      <c r="K12" s="52" t="s">
        <v>28</v>
      </c>
    </row>
    <row r="13" spans="1:256" ht="22.5">
      <c r="A13" s="32" t="s">
        <v>29</v>
      </c>
      <c r="B13" s="33" t="s">
        <v>286</v>
      </c>
      <c r="C13" s="34" t="s">
        <v>24</v>
      </c>
      <c r="D13" s="35">
        <v>37</v>
      </c>
      <c r="E13" s="36">
        <f t="shared" si="0"/>
        <v>5.301</v>
      </c>
      <c r="F13" s="39">
        <f t="shared" si="1"/>
        <v>30.039</v>
      </c>
      <c r="G13" s="58">
        <v>35.34</v>
      </c>
      <c r="H13" s="36">
        <f t="shared" si="2"/>
        <v>196.137</v>
      </c>
      <c r="I13" s="39">
        <f t="shared" si="3"/>
        <v>1111.443</v>
      </c>
      <c r="J13" s="40">
        <f t="shared" si="4"/>
        <v>1307.58</v>
      </c>
      <c r="K13" s="64" t="s">
        <v>287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>
      <c r="A14" s="32" t="s">
        <v>32</v>
      </c>
      <c r="B14" s="33" t="s">
        <v>288</v>
      </c>
      <c r="C14" s="34" t="s">
        <v>24</v>
      </c>
      <c r="D14" s="35">
        <v>13</v>
      </c>
      <c r="E14" s="36">
        <f t="shared" si="0"/>
        <v>5.2815</v>
      </c>
      <c r="F14" s="39">
        <f t="shared" si="1"/>
        <v>29.9285</v>
      </c>
      <c r="G14" s="58">
        <v>35.21</v>
      </c>
      <c r="H14" s="36">
        <f t="shared" si="2"/>
        <v>68.65950000000001</v>
      </c>
      <c r="I14" s="39">
        <f t="shared" si="3"/>
        <v>389.0705</v>
      </c>
      <c r="J14" s="40">
        <f t="shared" si="4"/>
        <v>457.73</v>
      </c>
      <c r="K14" s="64" t="s">
        <v>31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ht="12.75">
      <c r="A15" s="32" t="s">
        <v>36</v>
      </c>
      <c r="B15" s="33" t="s">
        <v>289</v>
      </c>
      <c r="C15" s="34" t="s">
        <v>34</v>
      </c>
      <c r="D15" s="35">
        <v>5</v>
      </c>
      <c r="E15" s="36">
        <v>10.95</v>
      </c>
      <c r="F15" s="39">
        <v>123.64</v>
      </c>
      <c r="G15" s="58">
        <v>134.59</v>
      </c>
      <c r="H15" s="36">
        <f t="shared" si="2"/>
        <v>54.75</v>
      </c>
      <c r="I15" s="39">
        <f t="shared" si="3"/>
        <v>618.2</v>
      </c>
      <c r="J15" s="40">
        <f t="shared" si="4"/>
        <v>672.95</v>
      </c>
      <c r="K15" s="64" t="s">
        <v>290</v>
      </c>
    </row>
    <row r="16" spans="1:11" ht="12.75">
      <c r="A16" s="32" t="s">
        <v>39</v>
      </c>
      <c r="B16" s="33" t="s">
        <v>291</v>
      </c>
      <c r="C16" s="34" t="s">
        <v>34</v>
      </c>
      <c r="D16" s="35">
        <v>1</v>
      </c>
      <c r="E16" s="36">
        <f aca="true" t="shared" si="5" ref="E16:E18">G16*0.15</f>
        <v>9.0945</v>
      </c>
      <c r="F16" s="39">
        <f aca="true" t="shared" si="6" ref="F16:F18">G16*0.85</f>
        <v>51.5355</v>
      </c>
      <c r="G16" s="58">
        <v>60.63</v>
      </c>
      <c r="H16" s="36">
        <f t="shared" si="2"/>
        <v>9.0945</v>
      </c>
      <c r="I16" s="39">
        <f t="shared" si="3"/>
        <v>51.5355</v>
      </c>
      <c r="J16" s="40">
        <f t="shared" si="4"/>
        <v>60.629999999999995</v>
      </c>
      <c r="K16" s="64" t="s">
        <v>292</v>
      </c>
    </row>
    <row r="17" spans="1:256" ht="22.5">
      <c r="A17" s="32" t="s">
        <v>42</v>
      </c>
      <c r="B17" s="92" t="s">
        <v>293</v>
      </c>
      <c r="C17" s="34" t="s">
        <v>34</v>
      </c>
      <c r="D17" s="35">
        <v>7</v>
      </c>
      <c r="E17" s="36">
        <f t="shared" si="5"/>
        <v>8.73</v>
      </c>
      <c r="F17" s="39">
        <f t="shared" si="6"/>
        <v>49.47</v>
      </c>
      <c r="G17" s="39">
        <v>58.2</v>
      </c>
      <c r="H17" s="36">
        <f t="shared" si="2"/>
        <v>61.11</v>
      </c>
      <c r="I17" s="39">
        <f t="shared" si="3"/>
        <v>346.28999999999996</v>
      </c>
      <c r="J17" s="40">
        <f t="shared" si="4"/>
        <v>407.4</v>
      </c>
      <c r="K17" s="52" t="s">
        <v>294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>
      <c r="A18" s="32" t="s">
        <v>45</v>
      </c>
      <c r="B18" s="92" t="s">
        <v>33</v>
      </c>
      <c r="C18" s="34" t="s">
        <v>34</v>
      </c>
      <c r="D18" s="35">
        <v>11</v>
      </c>
      <c r="E18" s="36">
        <f t="shared" si="5"/>
        <v>3.2039999999999997</v>
      </c>
      <c r="F18" s="39">
        <f t="shared" si="6"/>
        <v>18.156</v>
      </c>
      <c r="G18" s="39">
        <v>21.36</v>
      </c>
      <c r="H18" s="36">
        <f t="shared" si="2"/>
        <v>35.244</v>
      </c>
      <c r="I18" s="39">
        <f t="shared" si="3"/>
        <v>199.71599999999998</v>
      </c>
      <c r="J18" s="40">
        <f t="shared" si="4"/>
        <v>234.95999999999998</v>
      </c>
      <c r="K18" s="52" t="s">
        <v>94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6.25" customHeight="1">
      <c r="A19" s="32" t="s">
        <v>48</v>
      </c>
      <c r="B19" s="92" t="s">
        <v>295</v>
      </c>
      <c r="C19" s="34" t="s">
        <v>34</v>
      </c>
      <c r="D19" s="35">
        <v>2</v>
      </c>
      <c r="E19" s="36">
        <v>13.38</v>
      </c>
      <c r="F19" s="39">
        <v>93.56</v>
      </c>
      <c r="G19" s="58">
        <v>106.94</v>
      </c>
      <c r="H19" s="36">
        <f t="shared" si="2"/>
        <v>26.76</v>
      </c>
      <c r="I19" s="39">
        <f t="shared" si="3"/>
        <v>187.12</v>
      </c>
      <c r="J19" s="40">
        <f t="shared" si="4"/>
        <v>213.88</v>
      </c>
      <c r="K19" s="64" t="s">
        <v>296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32" t="s">
        <v>50</v>
      </c>
      <c r="B20" s="92" t="s">
        <v>297</v>
      </c>
      <c r="C20" s="34" t="s">
        <v>34</v>
      </c>
      <c r="D20" s="35">
        <v>1</v>
      </c>
      <c r="E20" s="36">
        <f aca="true" t="shared" si="7" ref="E20:E22">G20*0.15</f>
        <v>13.009500000000001</v>
      </c>
      <c r="F20" s="39">
        <f aca="true" t="shared" si="8" ref="F20:F22">G20*0.85</f>
        <v>73.7205</v>
      </c>
      <c r="G20" s="39">
        <v>86.73</v>
      </c>
      <c r="H20" s="36">
        <f t="shared" si="2"/>
        <v>13.009500000000001</v>
      </c>
      <c r="I20" s="39">
        <f t="shared" si="3"/>
        <v>73.7205</v>
      </c>
      <c r="J20" s="40">
        <f t="shared" si="4"/>
        <v>86.73</v>
      </c>
      <c r="K20" s="64" t="s">
        <v>298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32" t="s">
        <v>99</v>
      </c>
      <c r="B21" s="92" t="s">
        <v>299</v>
      </c>
      <c r="C21" s="34" t="s">
        <v>34</v>
      </c>
      <c r="D21" s="35">
        <v>1</v>
      </c>
      <c r="E21" s="36">
        <f t="shared" si="7"/>
        <v>9.078</v>
      </c>
      <c r="F21" s="39">
        <f t="shared" si="8"/>
        <v>51.442</v>
      </c>
      <c r="G21" s="58">
        <v>60.52</v>
      </c>
      <c r="H21" s="36">
        <f t="shared" si="2"/>
        <v>9.078</v>
      </c>
      <c r="I21" s="39">
        <f t="shared" si="3"/>
        <v>51.442</v>
      </c>
      <c r="J21" s="40">
        <f t="shared" si="4"/>
        <v>60.519999999999996</v>
      </c>
      <c r="K21" s="64" t="s">
        <v>300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2" t="s">
        <v>101</v>
      </c>
      <c r="B22" s="92" t="s">
        <v>40</v>
      </c>
      <c r="C22" s="34" t="s">
        <v>34</v>
      </c>
      <c r="D22" s="35">
        <v>1</v>
      </c>
      <c r="E22" s="36">
        <f t="shared" si="7"/>
        <v>4.882499999999999</v>
      </c>
      <c r="F22" s="39">
        <f t="shared" si="8"/>
        <v>27.667499999999997</v>
      </c>
      <c r="G22" s="39">
        <v>32.55</v>
      </c>
      <c r="H22" s="36">
        <f t="shared" si="2"/>
        <v>4.882499999999999</v>
      </c>
      <c r="I22" s="39">
        <f t="shared" si="3"/>
        <v>27.667499999999997</v>
      </c>
      <c r="J22" s="40">
        <f t="shared" si="4"/>
        <v>32.55</v>
      </c>
      <c r="K22" s="52" t="s">
        <v>100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2" t="s">
        <v>104</v>
      </c>
      <c r="B23" s="92" t="s">
        <v>301</v>
      </c>
      <c r="C23" s="34" t="s">
        <v>34</v>
      </c>
      <c r="D23" s="35">
        <v>2</v>
      </c>
      <c r="E23" s="93">
        <v>5.6</v>
      </c>
      <c r="F23" s="37">
        <v>35.85</v>
      </c>
      <c r="G23" s="58">
        <v>41.45</v>
      </c>
      <c r="H23" s="36">
        <f t="shared" si="2"/>
        <v>11.2</v>
      </c>
      <c r="I23" s="39">
        <f t="shared" si="3"/>
        <v>71.7</v>
      </c>
      <c r="J23" s="40">
        <f t="shared" si="4"/>
        <v>82.9</v>
      </c>
      <c r="K23" s="64" t="s">
        <v>302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2" t="s">
        <v>107</v>
      </c>
      <c r="B24" s="92" t="s">
        <v>303</v>
      </c>
      <c r="C24" s="34" t="s">
        <v>34</v>
      </c>
      <c r="D24" s="35">
        <v>3</v>
      </c>
      <c r="E24" s="93">
        <v>4.62</v>
      </c>
      <c r="F24" s="37">
        <v>6.84</v>
      </c>
      <c r="G24" s="39">
        <v>11.46</v>
      </c>
      <c r="H24" s="36">
        <f t="shared" si="2"/>
        <v>13.86</v>
      </c>
      <c r="I24" s="39">
        <f t="shared" si="3"/>
        <v>20.52</v>
      </c>
      <c r="J24" s="40">
        <f t="shared" si="4"/>
        <v>34.379999999999995</v>
      </c>
      <c r="K24" s="64" t="s">
        <v>304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2" t="s">
        <v>110</v>
      </c>
      <c r="B25" s="92" t="s">
        <v>305</v>
      </c>
      <c r="C25" s="34" t="s">
        <v>34</v>
      </c>
      <c r="D25" s="35">
        <v>2</v>
      </c>
      <c r="E25" s="93">
        <v>4.62</v>
      </c>
      <c r="F25" s="37">
        <v>8.47</v>
      </c>
      <c r="G25" s="58">
        <v>13.09</v>
      </c>
      <c r="H25" s="36">
        <f t="shared" si="2"/>
        <v>9.24</v>
      </c>
      <c r="I25" s="39">
        <f t="shared" si="3"/>
        <v>16.94</v>
      </c>
      <c r="J25" s="40">
        <f t="shared" si="4"/>
        <v>26.18</v>
      </c>
      <c r="K25" s="64" t="s">
        <v>47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2" t="s">
        <v>113</v>
      </c>
      <c r="B26" s="92" t="s">
        <v>306</v>
      </c>
      <c r="C26" s="34" t="s">
        <v>34</v>
      </c>
      <c r="D26" s="35">
        <v>2</v>
      </c>
      <c r="E26" s="93">
        <v>36.01</v>
      </c>
      <c r="F26" s="37">
        <v>619.56</v>
      </c>
      <c r="G26" s="58">
        <v>655.57</v>
      </c>
      <c r="H26" s="36">
        <f t="shared" si="2"/>
        <v>72.02</v>
      </c>
      <c r="I26" s="39">
        <f t="shared" si="3"/>
        <v>1239.12</v>
      </c>
      <c r="J26" s="40">
        <f t="shared" si="4"/>
        <v>1311.1399999999999</v>
      </c>
      <c r="K26" s="64" t="s">
        <v>307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2" t="s">
        <v>116</v>
      </c>
      <c r="B27" s="92" t="s">
        <v>308</v>
      </c>
      <c r="C27" s="34" t="s">
        <v>34</v>
      </c>
      <c r="D27" s="35">
        <v>2</v>
      </c>
      <c r="E27" s="93">
        <f>G27*0.15</f>
        <v>22.993499999999997</v>
      </c>
      <c r="F27" s="37">
        <f>G27*0.7</f>
        <v>107.30299999999998</v>
      </c>
      <c r="G27" s="39">
        <v>153.29</v>
      </c>
      <c r="H27" s="36">
        <f t="shared" si="2"/>
        <v>45.986999999999995</v>
      </c>
      <c r="I27" s="39">
        <f t="shared" si="3"/>
        <v>214.60599999999997</v>
      </c>
      <c r="J27" s="40">
        <f t="shared" si="4"/>
        <v>260.59299999999996</v>
      </c>
      <c r="K27" s="64" t="s">
        <v>309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2" t="s">
        <v>119</v>
      </c>
      <c r="B28" s="92" t="s">
        <v>310</v>
      </c>
      <c r="C28" s="34" t="s">
        <v>34</v>
      </c>
      <c r="D28" s="35">
        <v>2</v>
      </c>
      <c r="E28" s="93">
        <v>27.98</v>
      </c>
      <c r="F28" s="37">
        <v>289.09</v>
      </c>
      <c r="G28" s="39">
        <v>317.07</v>
      </c>
      <c r="H28" s="36">
        <f t="shared" si="2"/>
        <v>55.96</v>
      </c>
      <c r="I28" s="39">
        <f t="shared" si="3"/>
        <v>578.18</v>
      </c>
      <c r="J28" s="40">
        <f t="shared" si="4"/>
        <v>634.14</v>
      </c>
      <c r="K28" s="64" t="s">
        <v>311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11" s="53" customFormat="1" ht="34.5" customHeight="1">
      <c r="A29" s="32" t="s">
        <v>122</v>
      </c>
      <c r="B29" s="33" t="s">
        <v>312</v>
      </c>
      <c r="C29" s="34" t="s">
        <v>34</v>
      </c>
      <c r="D29" s="35">
        <v>4</v>
      </c>
      <c r="E29" s="36">
        <f aca="true" t="shared" si="9" ref="E29:E30">G29*0.15</f>
        <v>1.9365</v>
      </c>
      <c r="F29" s="39">
        <f aca="true" t="shared" si="10" ref="F29:F30">G29*0.85</f>
        <v>10.9735</v>
      </c>
      <c r="G29" s="39">
        <v>12.91</v>
      </c>
      <c r="H29" s="36">
        <f t="shared" si="2"/>
        <v>7.746</v>
      </c>
      <c r="I29" s="39">
        <f t="shared" si="3"/>
        <v>43.894</v>
      </c>
      <c r="J29" s="40">
        <f t="shared" si="4"/>
        <v>51.64</v>
      </c>
      <c r="K29" s="52" t="s">
        <v>313</v>
      </c>
    </row>
    <row r="30" spans="1:256" ht="34.5" customHeight="1">
      <c r="A30" s="32" t="s">
        <v>125</v>
      </c>
      <c r="B30" s="33" t="s">
        <v>314</v>
      </c>
      <c r="C30" s="34" t="s">
        <v>34</v>
      </c>
      <c r="D30" s="35">
        <v>4</v>
      </c>
      <c r="E30" s="36">
        <f t="shared" si="9"/>
        <v>3.1559999999999997</v>
      </c>
      <c r="F30" s="39">
        <f t="shared" si="10"/>
        <v>17.884</v>
      </c>
      <c r="G30" s="58">
        <v>21.04</v>
      </c>
      <c r="H30" s="36">
        <f t="shared" si="2"/>
        <v>12.623999999999999</v>
      </c>
      <c r="I30" s="39">
        <f t="shared" si="3"/>
        <v>71.536</v>
      </c>
      <c r="J30" s="40">
        <f t="shared" si="4"/>
        <v>84.16</v>
      </c>
      <c r="K30" s="52" t="s">
        <v>315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4.5" customHeight="1">
      <c r="A31" s="32" t="s">
        <v>128</v>
      </c>
      <c r="B31" s="33" t="s">
        <v>316</v>
      </c>
      <c r="C31" s="34" t="s">
        <v>34</v>
      </c>
      <c r="D31" s="35">
        <v>4</v>
      </c>
      <c r="E31" s="36">
        <v>7.3</v>
      </c>
      <c r="F31" s="39">
        <v>37.07</v>
      </c>
      <c r="G31" s="58">
        <v>44.37</v>
      </c>
      <c r="H31" s="36">
        <f t="shared" si="2"/>
        <v>29.2</v>
      </c>
      <c r="I31" s="39">
        <f t="shared" si="3"/>
        <v>148.28</v>
      </c>
      <c r="J31" s="40">
        <f t="shared" si="4"/>
        <v>177.48</v>
      </c>
      <c r="K31" s="52" t="s">
        <v>317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11" ht="28.5" customHeight="1">
      <c r="A32" s="32" t="s">
        <v>131</v>
      </c>
      <c r="B32" s="92" t="s">
        <v>318</v>
      </c>
      <c r="C32" s="34" t="s">
        <v>34</v>
      </c>
      <c r="D32" s="35">
        <v>2</v>
      </c>
      <c r="E32" s="36">
        <f aca="true" t="shared" si="11" ref="E32:E33">G32*0.3</f>
        <v>11.259000000000002</v>
      </c>
      <c r="F32" s="39">
        <f aca="true" t="shared" si="12" ref="F32:F33">G32*0.7</f>
        <v>26.271000000000004</v>
      </c>
      <c r="G32" s="39">
        <v>37.53</v>
      </c>
      <c r="H32" s="36">
        <f t="shared" si="2"/>
        <v>22.518000000000004</v>
      </c>
      <c r="I32" s="39">
        <f t="shared" si="3"/>
        <v>52.54200000000001</v>
      </c>
      <c r="J32" s="40">
        <f t="shared" si="4"/>
        <v>75.06000000000002</v>
      </c>
      <c r="K32" s="64" t="s">
        <v>319</v>
      </c>
    </row>
    <row r="33" spans="1:256" ht="28.5" customHeight="1">
      <c r="A33" s="32" t="s">
        <v>133</v>
      </c>
      <c r="B33" s="92" t="s">
        <v>320</v>
      </c>
      <c r="C33" s="34" t="s">
        <v>34</v>
      </c>
      <c r="D33" s="35">
        <v>4</v>
      </c>
      <c r="E33" s="36">
        <f t="shared" si="11"/>
        <v>40.53600000000001</v>
      </c>
      <c r="F33" s="39">
        <f t="shared" si="12"/>
        <v>94.58400000000002</v>
      </c>
      <c r="G33" s="58">
        <v>135.12</v>
      </c>
      <c r="H33" s="36">
        <f t="shared" si="2"/>
        <v>162.14400000000003</v>
      </c>
      <c r="I33" s="39">
        <f t="shared" si="3"/>
        <v>378.33600000000007</v>
      </c>
      <c r="J33" s="40">
        <f t="shared" si="4"/>
        <v>540.4800000000001</v>
      </c>
      <c r="K33" s="64" t="s">
        <v>321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2.5">
      <c r="A34" s="32" t="s">
        <v>136</v>
      </c>
      <c r="B34" s="92" t="s">
        <v>322</v>
      </c>
      <c r="C34" s="34" t="s">
        <v>34</v>
      </c>
      <c r="D34" s="35">
        <v>2</v>
      </c>
      <c r="E34" s="36">
        <f>G34*0.15</f>
        <v>38.3985</v>
      </c>
      <c r="F34" s="39">
        <f>G34*0.85</f>
        <v>217.5915</v>
      </c>
      <c r="G34" s="40">
        <v>255.99</v>
      </c>
      <c r="H34" s="36">
        <f t="shared" si="2"/>
        <v>76.797</v>
      </c>
      <c r="I34" s="39">
        <f t="shared" si="3"/>
        <v>435.183</v>
      </c>
      <c r="J34" s="40">
        <f t="shared" si="4"/>
        <v>511.98</v>
      </c>
      <c r="K34" s="64" t="s">
        <v>323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11" s="90" customFormat="1" ht="22.5">
      <c r="A35" s="32" t="s">
        <v>139</v>
      </c>
      <c r="B35" s="92" t="s">
        <v>324</v>
      </c>
      <c r="C35" s="84" t="s">
        <v>34</v>
      </c>
      <c r="D35" s="94">
        <v>2</v>
      </c>
      <c r="E35" s="95">
        <f>G35*0.3</f>
        <v>20.232000000000003</v>
      </c>
      <c r="F35" s="96">
        <f>G35*0.7</f>
        <v>47.208000000000006</v>
      </c>
      <c r="G35" s="96">
        <v>67.44</v>
      </c>
      <c r="H35" s="95">
        <f t="shared" si="2"/>
        <v>40.464000000000006</v>
      </c>
      <c r="I35" s="96">
        <f t="shared" si="3"/>
        <v>94.41600000000001</v>
      </c>
      <c r="J35" s="97">
        <f t="shared" si="4"/>
        <v>134.88000000000002</v>
      </c>
      <c r="K35" s="89" t="s">
        <v>325</v>
      </c>
    </row>
    <row r="36" spans="1:256" ht="12.75">
      <c r="A36" s="42" t="s">
        <v>53</v>
      </c>
      <c r="B36" s="43" t="s">
        <v>54</v>
      </c>
      <c r="C36" s="44"/>
      <c r="D36" s="45"/>
      <c r="E36" s="46"/>
      <c r="F36" s="56"/>
      <c r="G36" s="48"/>
      <c r="H36" s="49">
        <f>SUM(H37:H48)</f>
        <v>1062.7623800000001</v>
      </c>
      <c r="I36" s="47">
        <f>SUM(I37:I48)</f>
        <v>6022.27612</v>
      </c>
      <c r="J36" s="50">
        <f>SUM(J37:J48)</f>
        <v>7085.038499999999</v>
      </c>
      <c r="K36" s="51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11" s="53" customFormat="1" ht="23.25" customHeight="1">
      <c r="A37" s="57" t="s">
        <v>142</v>
      </c>
      <c r="B37" s="33" t="s">
        <v>56</v>
      </c>
      <c r="C37" s="34" t="s">
        <v>24</v>
      </c>
      <c r="D37" s="35">
        <v>76.76</v>
      </c>
      <c r="E37" s="36">
        <f aca="true" t="shared" si="13" ref="E37:E38">G37*0.15</f>
        <v>6.435</v>
      </c>
      <c r="F37" s="39">
        <f aca="true" t="shared" si="14" ref="F37:F38">G37*0.85</f>
        <v>36.464999999999996</v>
      </c>
      <c r="G37" s="58">
        <v>42.9</v>
      </c>
      <c r="H37" s="36">
        <f aca="true" t="shared" si="15" ref="H37:H48">E37*D37</f>
        <v>493.9506</v>
      </c>
      <c r="I37" s="39">
        <f aca="true" t="shared" si="16" ref="I37:I48">F37*D37</f>
        <v>2799.0534</v>
      </c>
      <c r="J37" s="40">
        <f aca="true" t="shared" si="17" ref="J37:J48">H37+I37</f>
        <v>3293.004</v>
      </c>
      <c r="K37" s="52" t="s">
        <v>57</v>
      </c>
    </row>
    <row r="38" spans="1:256" ht="21.75" customHeight="1">
      <c r="A38" s="57" t="s">
        <v>55</v>
      </c>
      <c r="B38" s="33" t="s">
        <v>58</v>
      </c>
      <c r="C38" s="59" t="s">
        <v>24</v>
      </c>
      <c r="D38" s="60">
        <v>5.16</v>
      </c>
      <c r="E38" s="61">
        <f t="shared" si="13"/>
        <v>3.9029999999999996</v>
      </c>
      <c r="F38" s="62">
        <f t="shared" si="14"/>
        <v>22.116999999999997</v>
      </c>
      <c r="G38" s="63">
        <v>26.02</v>
      </c>
      <c r="H38" s="61">
        <f t="shared" si="15"/>
        <v>20.13948</v>
      </c>
      <c r="I38" s="62">
        <f t="shared" si="16"/>
        <v>114.12371999999999</v>
      </c>
      <c r="J38" s="63">
        <f t="shared" si="17"/>
        <v>134.26319999999998</v>
      </c>
      <c r="K38" s="64" t="s">
        <v>59</v>
      </c>
      <c r="L38" s="6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>
      <c r="A39" s="57" t="s">
        <v>143</v>
      </c>
      <c r="B39" s="33" t="s">
        <v>326</v>
      </c>
      <c r="C39" s="34" t="s">
        <v>34</v>
      </c>
      <c r="D39" s="35">
        <v>8</v>
      </c>
      <c r="E39" s="36">
        <f aca="true" t="shared" si="18" ref="E39:E40">F39*0.1765</f>
        <v>5.277349999999999</v>
      </c>
      <c r="F39" s="39">
        <v>29.9</v>
      </c>
      <c r="G39" s="58">
        <f aca="true" t="shared" si="19" ref="G39:G40">F39+E39</f>
        <v>35.17735</v>
      </c>
      <c r="H39" s="36">
        <f t="shared" si="15"/>
        <v>42.218799999999995</v>
      </c>
      <c r="I39" s="39">
        <f t="shared" si="16"/>
        <v>239.2</v>
      </c>
      <c r="J39" s="40">
        <f t="shared" si="17"/>
        <v>281.4188</v>
      </c>
      <c r="K39" s="64" t="s">
        <v>71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>
      <c r="A40" s="57" t="s">
        <v>60</v>
      </c>
      <c r="B40" s="33" t="s">
        <v>327</v>
      </c>
      <c r="C40" s="34" t="s">
        <v>34</v>
      </c>
      <c r="D40" s="35">
        <v>1</v>
      </c>
      <c r="E40" s="36">
        <f t="shared" si="18"/>
        <v>4.4125</v>
      </c>
      <c r="F40" s="39">
        <v>25</v>
      </c>
      <c r="G40" s="58">
        <f t="shared" si="19"/>
        <v>29.4125</v>
      </c>
      <c r="H40" s="36">
        <f t="shared" si="15"/>
        <v>4.4125</v>
      </c>
      <c r="I40" s="39">
        <f t="shared" si="16"/>
        <v>25</v>
      </c>
      <c r="J40" s="40">
        <f t="shared" si="17"/>
        <v>29.4125</v>
      </c>
      <c r="K40" s="64" t="s">
        <v>71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11" s="53" customFormat="1" ht="15.75" customHeight="1">
      <c r="A41" s="57" t="s">
        <v>66</v>
      </c>
      <c r="B41" s="33" t="s">
        <v>328</v>
      </c>
      <c r="C41" s="34" t="s">
        <v>34</v>
      </c>
      <c r="D41" s="35">
        <v>8</v>
      </c>
      <c r="E41" s="36">
        <f aca="true" t="shared" si="20" ref="E41:E48">G41*0.15</f>
        <v>3.4829999999999997</v>
      </c>
      <c r="F41" s="39">
        <f aca="true" t="shared" si="21" ref="F41:F48">G41*0.85</f>
        <v>19.737</v>
      </c>
      <c r="G41" s="58">
        <v>23.22</v>
      </c>
      <c r="H41" s="36">
        <f t="shared" si="15"/>
        <v>27.863999999999997</v>
      </c>
      <c r="I41" s="39">
        <f t="shared" si="16"/>
        <v>157.896</v>
      </c>
      <c r="J41" s="40">
        <f t="shared" si="17"/>
        <v>185.76</v>
      </c>
      <c r="K41" s="52" t="s">
        <v>329</v>
      </c>
    </row>
    <row r="42" spans="1:11" s="53" customFormat="1" ht="37.5" customHeight="1">
      <c r="A42" s="57" t="s">
        <v>69</v>
      </c>
      <c r="B42" s="33" t="s">
        <v>330</v>
      </c>
      <c r="C42" s="34" t="s">
        <v>34</v>
      </c>
      <c r="D42" s="35">
        <v>1</v>
      </c>
      <c r="E42" s="36">
        <f t="shared" si="20"/>
        <v>1.371</v>
      </c>
      <c r="F42" s="39">
        <f t="shared" si="21"/>
        <v>7.769</v>
      </c>
      <c r="G42" s="58">
        <v>9.14</v>
      </c>
      <c r="H42" s="36">
        <f t="shared" si="15"/>
        <v>1.371</v>
      </c>
      <c r="I42" s="39">
        <f t="shared" si="16"/>
        <v>7.769</v>
      </c>
      <c r="J42" s="40">
        <f t="shared" si="17"/>
        <v>9.14</v>
      </c>
      <c r="K42" s="52" t="s">
        <v>331</v>
      </c>
    </row>
    <row r="43" spans="1:11" s="53" customFormat="1" ht="45">
      <c r="A43" s="57" t="s">
        <v>150</v>
      </c>
      <c r="B43" s="33" t="s">
        <v>332</v>
      </c>
      <c r="C43" s="34" t="s">
        <v>34</v>
      </c>
      <c r="D43" s="35">
        <v>2</v>
      </c>
      <c r="E43" s="36">
        <f t="shared" si="20"/>
        <v>2.1809999999999996</v>
      </c>
      <c r="F43" s="39">
        <f t="shared" si="21"/>
        <v>12.358999999999998</v>
      </c>
      <c r="G43" s="40">
        <v>14.54</v>
      </c>
      <c r="H43" s="36">
        <f t="shared" si="15"/>
        <v>4.361999999999999</v>
      </c>
      <c r="I43" s="39">
        <f t="shared" si="16"/>
        <v>24.717999999999996</v>
      </c>
      <c r="J43" s="40">
        <f t="shared" si="17"/>
        <v>29.079999999999995</v>
      </c>
      <c r="K43" s="52" t="s">
        <v>333</v>
      </c>
    </row>
    <row r="44" spans="1:256" ht="36" customHeight="1">
      <c r="A44" s="57" t="s">
        <v>153</v>
      </c>
      <c r="B44" s="33" t="s">
        <v>334</v>
      </c>
      <c r="C44" s="34" t="s">
        <v>34</v>
      </c>
      <c r="D44" s="35">
        <v>16</v>
      </c>
      <c r="E44" s="36">
        <f t="shared" si="20"/>
        <v>12.717</v>
      </c>
      <c r="F44" s="39">
        <f t="shared" si="21"/>
        <v>72.063</v>
      </c>
      <c r="G44" s="58">
        <v>84.78</v>
      </c>
      <c r="H44" s="36">
        <f t="shared" si="15"/>
        <v>203.472</v>
      </c>
      <c r="I44" s="39">
        <f t="shared" si="16"/>
        <v>1153.008</v>
      </c>
      <c r="J44" s="40">
        <f t="shared" si="17"/>
        <v>1356.48</v>
      </c>
      <c r="K44" s="52" t="s">
        <v>335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45">
      <c r="A45" s="57" t="s">
        <v>156</v>
      </c>
      <c r="B45" s="55" t="s">
        <v>336</v>
      </c>
      <c r="C45" s="34" t="s">
        <v>34</v>
      </c>
      <c r="D45" s="60">
        <v>2</v>
      </c>
      <c r="E45" s="61">
        <f t="shared" si="20"/>
        <v>8.8035</v>
      </c>
      <c r="F45" s="62">
        <f t="shared" si="21"/>
        <v>49.8865</v>
      </c>
      <c r="G45" s="63">
        <v>58.69</v>
      </c>
      <c r="H45" s="61">
        <f t="shared" si="15"/>
        <v>17.607</v>
      </c>
      <c r="I45" s="62">
        <f t="shared" si="16"/>
        <v>99.773</v>
      </c>
      <c r="J45" s="63">
        <f t="shared" si="17"/>
        <v>117.38</v>
      </c>
      <c r="K45" s="64" t="s">
        <v>337</v>
      </c>
      <c r="L45" s="6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3.75">
      <c r="A46" s="57" t="s">
        <v>159</v>
      </c>
      <c r="B46" s="55" t="s">
        <v>220</v>
      </c>
      <c r="C46" s="34" t="s">
        <v>34</v>
      </c>
      <c r="D46" s="60">
        <v>1</v>
      </c>
      <c r="E46" s="61">
        <f t="shared" si="20"/>
        <v>1.224</v>
      </c>
      <c r="F46" s="62">
        <f t="shared" si="21"/>
        <v>6.936</v>
      </c>
      <c r="G46" s="63">
        <v>8.16</v>
      </c>
      <c r="H46" s="61">
        <f t="shared" si="15"/>
        <v>1.224</v>
      </c>
      <c r="I46" s="62">
        <f t="shared" si="16"/>
        <v>6.936</v>
      </c>
      <c r="J46" s="63">
        <f t="shared" si="17"/>
        <v>8.16</v>
      </c>
      <c r="K46" s="64" t="s">
        <v>221</v>
      </c>
      <c r="L46" s="6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6.75" customHeight="1">
      <c r="A47" s="57" t="s">
        <v>63</v>
      </c>
      <c r="B47" s="55" t="s">
        <v>64</v>
      </c>
      <c r="C47" s="34" t="s">
        <v>34</v>
      </c>
      <c r="D47" s="60">
        <v>3</v>
      </c>
      <c r="E47" s="61">
        <f t="shared" si="20"/>
        <v>1.389</v>
      </c>
      <c r="F47" s="62">
        <f t="shared" si="21"/>
        <v>7.8709999999999996</v>
      </c>
      <c r="G47" s="63">
        <v>9.26</v>
      </c>
      <c r="H47" s="61">
        <f t="shared" si="15"/>
        <v>4.167</v>
      </c>
      <c r="I47" s="62">
        <f t="shared" si="16"/>
        <v>23.613</v>
      </c>
      <c r="J47" s="63">
        <f t="shared" si="17"/>
        <v>27.78</v>
      </c>
      <c r="K47" s="64" t="s">
        <v>65</v>
      </c>
      <c r="L47" s="6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11" s="53" customFormat="1" ht="40.5" customHeight="1">
      <c r="A48" s="57" t="s">
        <v>164</v>
      </c>
      <c r="B48" s="33" t="s">
        <v>61</v>
      </c>
      <c r="C48" s="34" t="s">
        <v>34</v>
      </c>
      <c r="D48" s="35">
        <v>18</v>
      </c>
      <c r="E48" s="36">
        <f t="shared" si="20"/>
        <v>13.443</v>
      </c>
      <c r="F48" s="39">
        <f t="shared" si="21"/>
        <v>76.177</v>
      </c>
      <c r="G48" s="58">
        <v>89.62</v>
      </c>
      <c r="H48" s="36">
        <f t="shared" si="15"/>
        <v>241.974</v>
      </c>
      <c r="I48" s="39">
        <f t="shared" si="16"/>
        <v>1371.1860000000001</v>
      </c>
      <c r="J48" s="40">
        <f t="shared" si="17"/>
        <v>1613.16</v>
      </c>
      <c r="K48" s="52" t="s">
        <v>62</v>
      </c>
    </row>
    <row r="49" spans="1:256" ht="13.5">
      <c r="A49" s="79" t="s">
        <v>338</v>
      </c>
      <c r="B49" s="79"/>
      <c r="C49" s="79"/>
      <c r="D49" s="79"/>
      <c r="E49" s="79"/>
      <c r="F49" s="79"/>
      <c r="G49" s="79"/>
      <c r="H49" s="80">
        <f>J10+J36</f>
        <v>15594.331499999998</v>
      </c>
      <c r="I49" s="80"/>
      <c r="J49" s="80"/>
      <c r="K49" s="4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49:G49"/>
    <mergeCell ref="H49:J49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5"/>
  <sheetViews>
    <sheetView tabSelected="1" view="pageBreakPreview" zoomScale="80" zoomScaleSheetLayoutView="80" workbookViewId="0" topLeftCell="A1">
      <selection activeCell="K20" sqref="K20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339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56"/>
      <c r="G10" s="48"/>
      <c r="H10" s="49">
        <f>SUM(H12:H34)</f>
        <v>2736.2084400000003</v>
      </c>
      <c r="I10" s="47">
        <f>SUM(I12:I34)</f>
        <v>15435.712</v>
      </c>
      <c r="J10" s="50">
        <f>SUM(J12:J34)</f>
        <v>18171.920439999998</v>
      </c>
      <c r="K10" s="5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53" customFormat="1" ht="22.5">
      <c r="A11" s="32" t="s">
        <v>22</v>
      </c>
      <c r="B11" s="33" t="s">
        <v>340</v>
      </c>
      <c r="C11" s="34" t="s">
        <v>24</v>
      </c>
      <c r="D11" s="35">
        <v>5</v>
      </c>
      <c r="E11" s="36">
        <f>F11*0.1765</f>
        <v>3.15582</v>
      </c>
      <c r="F11" s="40">
        <v>17.88</v>
      </c>
      <c r="G11" s="40">
        <f>E11+F11</f>
        <v>21.035819999999998</v>
      </c>
      <c r="H11" s="36">
        <f aca="true" t="shared" si="0" ref="H11:H34">E11*D11</f>
        <v>15.7791</v>
      </c>
      <c r="I11" s="39">
        <f aca="true" t="shared" si="1" ref="I11:I34">F11*D11</f>
        <v>89.39999999999999</v>
      </c>
      <c r="J11" s="40">
        <f aca="true" t="shared" si="2" ref="J11:J34">H11+I11</f>
        <v>105.17909999999999</v>
      </c>
      <c r="K11" s="52" t="s">
        <v>247</v>
      </c>
    </row>
    <row r="12" spans="1:256" ht="22.5">
      <c r="A12" s="32" t="s">
        <v>26</v>
      </c>
      <c r="B12" s="33" t="s">
        <v>341</v>
      </c>
      <c r="C12" s="34" t="s">
        <v>24</v>
      </c>
      <c r="D12" s="35">
        <v>300</v>
      </c>
      <c r="E12" s="36">
        <f aca="true" t="shared" si="3" ref="E12:E24">G12*0.15</f>
        <v>3.0285</v>
      </c>
      <c r="F12" s="39">
        <f aca="true" t="shared" si="4" ref="F12:F24">G12*0.85</f>
        <v>17.1615</v>
      </c>
      <c r="G12" s="39">
        <v>20.19</v>
      </c>
      <c r="H12" s="36">
        <f t="shared" si="0"/>
        <v>908.5500000000001</v>
      </c>
      <c r="I12" s="39">
        <f t="shared" si="1"/>
        <v>5148.45</v>
      </c>
      <c r="J12" s="40">
        <f t="shared" si="2"/>
        <v>6057</v>
      </c>
      <c r="K12" s="52" t="s">
        <v>25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>
      <c r="A13" s="32" t="s">
        <v>29</v>
      </c>
      <c r="B13" s="33" t="s">
        <v>30</v>
      </c>
      <c r="C13" s="34" t="s">
        <v>24</v>
      </c>
      <c r="D13" s="35">
        <v>100</v>
      </c>
      <c r="E13" s="36">
        <f t="shared" si="3"/>
        <v>1.9725</v>
      </c>
      <c r="F13" s="39">
        <f t="shared" si="4"/>
        <v>11.1775</v>
      </c>
      <c r="G13" s="40">
        <v>13.15</v>
      </c>
      <c r="H13" s="36">
        <f t="shared" si="0"/>
        <v>197.25</v>
      </c>
      <c r="I13" s="39">
        <f t="shared" si="1"/>
        <v>1117.75</v>
      </c>
      <c r="J13" s="40">
        <f t="shared" si="2"/>
        <v>1315</v>
      </c>
      <c r="K13" s="52" t="s">
        <v>31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>
      <c r="A14" s="32" t="s">
        <v>32</v>
      </c>
      <c r="B14" s="33" t="s">
        <v>342</v>
      </c>
      <c r="C14" s="34" t="s">
        <v>24</v>
      </c>
      <c r="D14" s="35">
        <v>150</v>
      </c>
      <c r="E14" s="36">
        <f t="shared" si="3"/>
        <v>2.004</v>
      </c>
      <c r="F14" s="39">
        <f t="shared" si="4"/>
        <v>11.356</v>
      </c>
      <c r="G14" s="39">
        <v>13.36</v>
      </c>
      <c r="H14" s="36">
        <f t="shared" si="0"/>
        <v>300.6</v>
      </c>
      <c r="I14" s="39">
        <f t="shared" si="1"/>
        <v>1703.4</v>
      </c>
      <c r="J14" s="40">
        <f t="shared" si="2"/>
        <v>2004</v>
      </c>
      <c r="K14" s="52" t="s">
        <v>87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ht="12.75">
      <c r="A15" s="32" t="s">
        <v>36</v>
      </c>
      <c r="B15" s="33" t="s">
        <v>343</v>
      </c>
      <c r="C15" s="34" t="s">
        <v>34</v>
      </c>
      <c r="D15" s="35">
        <v>4</v>
      </c>
      <c r="E15" s="36">
        <f t="shared" si="3"/>
        <v>9.0945</v>
      </c>
      <c r="F15" s="39">
        <f t="shared" si="4"/>
        <v>51.5355</v>
      </c>
      <c r="G15" s="40">
        <v>60.63</v>
      </c>
      <c r="H15" s="36">
        <f t="shared" si="0"/>
        <v>36.378</v>
      </c>
      <c r="I15" s="39">
        <f t="shared" si="1"/>
        <v>206.142</v>
      </c>
      <c r="J15" s="40">
        <f t="shared" si="2"/>
        <v>242.51999999999998</v>
      </c>
      <c r="K15" s="64"/>
    </row>
    <row r="16" spans="1:256" ht="22.5">
      <c r="A16" s="32" t="s">
        <v>39</v>
      </c>
      <c r="B16" s="92" t="s">
        <v>344</v>
      </c>
      <c r="C16" s="34" t="s">
        <v>34</v>
      </c>
      <c r="D16" s="35">
        <v>4</v>
      </c>
      <c r="E16" s="36">
        <f t="shared" si="3"/>
        <v>6.768</v>
      </c>
      <c r="F16" s="39">
        <f t="shared" si="4"/>
        <v>38.352</v>
      </c>
      <c r="G16" s="39">
        <v>45.12</v>
      </c>
      <c r="H16" s="36">
        <f t="shared" si="0"/>
        <v>27.072</v>
      </c>
      <c r="I16" s="39">
        <f t="shared" si="1"/>
        <v>153.408</v>
      </c>
      <c r="J16" s="40">
        <f t="shared" si="2"/>
        <v>180.48</v>
      </c>
      <c r="K16" s="64" t="s">
        <v>345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>
      <c r="A17" s="32" t="s">
        <v>42</v>
      </c>
      <c r="B17" s="92" t="s">
        <v>346</v>
      </c>
      <c r="C17" s="34" t="s">
        <v>34</v>
      </c>
      <c r="D17" s="35">
        <v>2</v>
      </c>
      <c r="E17" s="36">
        <f t="shared" si="3"/>
        <v>8.73</v>
      </c>
      <c r="F17" s="39">
        <f t="shared" si="4"/>
        <v>49.47</v>
      </c>
      <c r="G17" s="40">
        <v>58.2</v>
      </c>
      <c r="H17" s="36">
        <f t="shared" si="0"/>
        <v>17.46</v>
      </c>
      <c r="I17" s="39">
        <f t="shared" si="1"/>
        <v>98.94</v>
      </c>
      <c r="J17" s="40">
        <f t="shared" si="2"/>
        <v>116.4</v>
      </c>
      <c r="K17" s="52" t="s">
        <v>294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>
      <c r="A18" s="32" t="s">
        <v>45</v>
      </c>
      <c r="B18" s="92" t="s">
        <v>37</v>
      </c>
      <c r="C18" s="34" t="s">
        <v>34</v>
      </c>
      <c r="D18" s="35">
        <v>1</v>
      </c>
      <c r="E18" s="36">
        <f t="shared" si="3"/>
        <v>1.9725</v>
      </c>
      <c r="F18" s="39">
        <f t="shared" si="4"/>
        <v>11.1775</v>
      </c>
      <c r="G18" s="39">
        <v>13.15</v>
      </c>
      <c r="H18" s="36">
        <f t="shared" si="0"/>
        <v>1.9725</v>
      </c>
      <c r="I18" s="39">
        <f t="shared" si="1"/>
        <v>11.1775</v>
      </c>
      <c r="J18" s="40">
        <f t="shared" si="2"/>
        <v>13.15</v>
      </c>
      <c r="K18" s="52" t="s">
        <v>31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>
      <c r="A19" s="32" t="s">
        <v>48</v>
      </c>
      <c r="B19" s="92" t="s">
        <v>347</v>
      </c>
      <c r="C19" s="34" t="s">
        <v>34</v>
      </c>
      <c r="D19" s="35">
        <v>10</v>
      </c>
      <c r="E19" s="36">
        <f t="shared" si="3"/>
        <v>0.7889999999999999</v>
      </c>
      <c r="F19" s="39">
        <f t="shared" si="4"/>
        <v>4.471</v>
      </c>
      <c r="G19" s="40">
        <v>5.26</v>
      </c>
      <c r="H19" s="36">
        <f t="shared" si="0"/>
        <v>7.889999999999999</v>
      </c>
      <c r="I19" s="39">
        <f t="shared" si="1"/>
        <v>44.71</v>
      </c>
      <c r="J19" s="40">
        <f t="shared" si="2"/>
        <v>52.6</v>
      </c>
      <c r="K19" s="52" t="s">
        <v>91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32" t="s">
        <v>50</v>
      </c>
      <c r="B20" s="92" t="s">
        <v>348</v>
      </c>
      <c r="C20" s="34" t="s">
        <v>34</v>
      </c>
      <c r="D20" s="35">
        <v>4</v>
      </c>
      <c r="E20" s="36">
        <f t="shared" si="3"/>
        <v>0.576</v>
      </c>
      <c r="F20" s="39">
        <f t="shared" si="4"/>
        <v>3.264</v>
      </c>
      <c r="G20" s="39">
        <v>3.84</v>
      </c>
      <c r="H20" s="36">
        <f t="shared" si="0"/>
        <v>2.304</v>
      </c>
      <c r="I20" s="39">
        <f t="shared" si="1"/>
        <v>13.056</v>
      </c>
      <c r="J20" s="40">
        <f t="shared" si="2"/>
        <v>15.36</v>
      </c>
      <c r="K20" s="6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32" t="s">
        <v>99</v>
      </c>
      <c r="B21" s="92" t="s">
        <v>349</v>
      </c>
      <c r="C21" s="34" t="s">
        <v>34</v>
      </c>
      <c r="D21" s="35">
        <v>4</v>
      </c>
      <c r="E21" s="36">
        <f t="shared" si="3"/>
        <v>4.882499999999999</v>
      </c>
      <c r="F21" s="39">
        <f t="shared" si="4"/>
        <v>27.667499999999997</v>
      </c>
      <c r="G21" s="40">
        <v>32.55</v>
      </c>
      <c r="H21" s="36">
        <f t="shared" si="0"/>
        <v>19.529999999999998</v>
      </c>
      <c r="I21" s="39">
        <f t="shared" si="1"/>
        <v>110.66999999999999</v>
      </c>
      <c r="J21" s="40">
        <f t="shared" si="2"/>
        <v>130.2</v>
      </c>
      <c r="K21" s="52" t="s">
        <v>100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2" t="s">
        <v>101</v>
      </c>
      <c r="B22" s="92" t="s">
        <v>95</v>
      </c>
      <c r="C22" s="34" t="s">
        <v>34</v>
      </c>
      <c r="D22" s="35">
        <v>2</v>
      </c>
      <c r="E22" s="36">
        <f t="shared" si="3"/>
        <v>0.66</v>
      </c>
      <c r="F22" s="39">
        <f t="shared" si="4"/>
        <v>3.74</v>
      </c>
      <c r="G22" s="39">
        <v>4.4</v>
      </c>
      <c r="H22" s="36">
        <f t="shared" si="0"/>
        <v>1.32</v>
      </c>
      <c r="I22" s="39">
        <f t="shared" si="1"/>
        <v>7.48</v>
      </c>
      <c r="J22" s="40">
        <f t="shared" si="2"/>
        <v>8.8</v>
      </c>
      <c r="K22" s="52" t="s">
        <v>96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32" t="s">
        <v>104</v>
      </c>
      <c r="B23" s="92" t="s">
        <v>350</v>
      </c>
      <c r="C23" s="34" t="s">
        <v>34</v>
      </c>
      <c r="D23" s="35">
        <v>3</v>
      </c>
      <c r="E23" s="36">
        <f t="shared" si="3"/>
        <v>2.2184999999999997</v>
      </c>
      <c r="F23" s="39">
        <f t="shared" si="4"/>
        <v>12.571499999999999</v>
      </c>
      <c r="G23" s="40">
        <v>14.79</v>
      </c>
      <c r="H23" s="36">
        <f t="shared" si="0"/>
        <v>6.655499999999999</v>
      </c>
      <c r="I23" s="39">
        <f t="shared" si="1"/>
        <v>37.714499999999994</v>
      </c>
      <c r="J23" s="40">
        <f t="shared" si="2"/>
        <v>44.36999999999999</v>
      </c>
      <c r="K23" s="52" t="s">
        <v>106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2" t="s">
        <v>107</v>
      </c>
      <c r="B24" s="92" t="s">
        <v>351</v>
      </c>
      <c r="C24" s="34" t="s">
        <v>34</v>
      </c>
      <c r="D24" s="35">
        <v>1</v>
      </c>
      <c r="E24" s="36">
        <f t="shared" si="3"/>
        <v>1.998</v>
      </c>
      <c r="F24" s="39">
        <f t="shared" si="4"/>
        <v>11.322</v>
      </c>
      <c r="G24" s="39">
        <v>13.32</v>
      </c>
      <c r="H24" s="36">
        <f t="shared" si="0"/>
        <v>1.998</v>
      </c>
      <c r="I24" s="39">
        <f t="shared" si="1"/>
        <v>11.322</v>
      </c>
      <c r="J24" s="40">
        <f t="shared" si="2"/>
        <v>13.319999999999999</v>
      </c>
      <c r="K24" s="6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12" s="53" customFormat="1" ht="12.75">
      <c r="A25" s="32" t="s">
        <v>110</v>
      </c>
      <c r="B25" s="55" t="s">
        <v>264</v>
      </c>
      <c r="C25" s="34" t="s">
        <v>34</v>
      </c>
      <c r="D25" s="35">
        <v>3</v>
      </c>
      <c r="E25" s="36">
        <v>3.41</v>
      </c>
      <c r="F25" s="39">
        <v>4.31</v>
      </c>
      <c r="G25" s="40">
        <v>7.72</v>
      </c>
      <c r="H25" s="36">
        <f t="shared" si="0"/>
        <v>10.23</v>
      </c>
      <c r="I25" s="39">
        <f t="shared" si="1"/>
        <v>12.93</v>
      </c>
      <c r="J25" s="40">
        <f t="shared" si="2"/>
        <v>23.16</v>
      </c>
      <c r="K25" s="52" t="s">
        <v>265</v>
      </c>
      <c r="L25" s="54"/>
    </row>
    <row r="26" spans="1:11" ht="12.75">
      <c r="A26" s="32" t="s">
        <v>113</v>
      </c>
      <c r="B26" s="92" t="s">
        <v>352</v>
      </c>
      <c r="C26" s="34" t="s">
        <v>34</v>
      </c>
      <c r="D26" s="35">
        <v>2</v>
      </c>
      <c r="E26" s="36">
        <v>3.41</v>
      </c>
      <c r="F26" s="39">
        <v>2.53</v>
      </c>
      <c r="G26" s="39">
        <v>5.94</v>
      </c>
      <c r="H26" s="36">
        <f t="shared" si="0"/>
        <v>6.82</v>
      </c>
      <c r="I26" s="39">
        <f t="shared" si="1"/>
        <v>5.06</v>
      </c>
      <c r="J26" s="40">
        <f t="shared" si="2"/>
        <v>11.879999999999999</v>
      </c>
      <c r="K26" s="52" t="s">
        <v>135</v>
      </c>
    </row>
    <row r="27" spans="1:256" ht="12.75">
      <c r="A27" s="32" t="s">
        <v>116</v>
      </c>
      <c r="B27" s="92" t="s">
        <v>353</v>
      </c>
      <c r="C27" s="34" t="s">
        <v>34</v>
      </c>
      <c r="D27" s="35">
        <v>1</v>
      </c>
      <c r="E27" s="36">
        <v>4.01</v>
      </c>
      <c r="F27" s="39">
        <v>10.11</v>
      </c>
      <c r="G27" s="40">
        <v>12.18</v>
      </c>
      <c r="H27" s="36">
        <f t="shared" si="0"/>
        <v>4.01</v>
      </c>
      <c r="I27" s="39">
        <f t="shared" si="1"/>
        <v>10.11</v>
      </c>
      <c r="J27" s="40">
        <f t="shared" si="2"/>
        <v>14.12</v>
      </c>
      <c r="K27" s="52" t="s">
        <v>44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11" s="53" customFormat="1" ht="34.5" customHeight="1">
      <c r="A28" s="32" t="s">
        <v>119</v>
      </c>
      <c r="B28" s="33" t="s">
        <v>312</v>
      </c>
      <c r="C28" s="34" t="s">
        <v>34</v>
      </c>
      <c r="D28" s="35">
        <v>2</v>
      </c>
      <c r="E28" s="36">
        <f>G28*0.15</f>
        <v>1.9365</v>
      </c>
      <c r="F28" s="39">
        <f>G28*0.85</f>
        <v>10.9735</v>
      </c>
      <c r="G28" s="39">
        <v>12.91</v>
      </c>
      <c r="H28" s="36">
        <f t="shared" si="0"/>
        <v>3.873</v>
      </c>
      <c r="I28" s="39">
        <f t="shared" si="1"/>
        <v>21.947</v>
      </c>
      <c r="J28" s="40">
        <f t="shared" si="2"/>
        <v>25.82</v>
      </c>
      <c r="K28" s="52" t="s">
        <v>313</v>
      </c>
    </row>
    <row r="29" spans="1:11" ht="12.75">
      <c r="A29" s="32" t="s">
        <v>122</v>
      </c>
      <c r="B29" s="92" t="s">
        <v>308</v>
      </c>
      <c r="C29" s="34" t="s">
        <v>34</v>
      </c>
      <c r="D29" s="35">
        <v>1</v>
      </c>
      <c r="E29" s="93">
        <v>20.68</v>
      </c>
      <c r="F29" s="37">
        <v>139.86</v>
      </c>
      <c r="G29" s="40">
        <v>160.54</v>
      </c>
      <c r="H29" s="36">
        <f t="shared" si="0"/>
        <v>20.68</v>
      </c>
      <c r="I29" s="39">
        <f t="shared" si="1"/>
        <v>139.86</v>
      </c>
      <c r="J29" s="40">
        <f t="shared" si="2"/>
        <v>160.54000000000002</v>
      </c>
      <c r="K29" s="64" t="s">
        <v>354</v>
      </c>
    </row>
    <row r="30" spans="1:256" ht="28.5" customHeight="1">
      <c r="A30" s="32" t="s">
        <v>125</v>
      </c>
      <c r="B30" s="92" t="s">
        <v>318</v>
      </c>
      <c r="C30" s="34" t="s">
        <v>34</v>
      </c>
      <c r="D30" s="35">
        <v>2</v>
      </c>
      <c r="E30" s="36">
        <f aca="true" t="shared" si="5" ref="E30:E32">G30*0.15</f>
        <v>5.6295</v>
      </c>
      <c r="F30" s="39">
        <f aca="true" t="shared" si="6" ref="F30:F32">G30*0.85</f>
        <v>31.9005</v>
      </c>
      <c r="G30" s="39">
        <v>37.53</v>
      </c>
      <c r="H30" s="36">
        <f t="shared" si="0"/>
        <v>11.259</v>
      </c>
      <c r="I30" s="39">
        <f t="shared" si="1"/>
        <v>63.801</v>
      </c>
      <c r="J30" s="40">
        <f t="shared" si="2"/>
        <v>75.06</v>
      </c>
      <c r="K30" s="52" t="s">
        <v>319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>
      <c r="A31" s="32" t="s">
        <v>128</v>
      </c>
      <c r="B31" s="92" t="s">
        <v>355</v>
      </c>
      <c r="C31" s="34" t="s">
        <v>34</v>
      </c>
      <c r="D31" s="35">
        <v>9</v>
      </c>
      <c r="E31" s="36">
        <f t="shared" si="5"/>
        <v>2.5065</v>
      </c>
      <c r="F31" s="39">
        <f t="shared" si="6"/>
        <v>14.2035</v>
      </c>
      <c r="G31" s="40">
        <v>16.71</v>
      </c>
      <c r="H31" s="36">
        <f t="shared" si="0"/>
        <v>22.5585</v>
      </c>
      <c r="I31" s="39">
        <f t="shared" si="1"/>
        <v>127.8315</v>
      </c>
      <c r="J31" s="40">
        <f t="shared" si="2"/>
        <v>150.39000000000001</v>
      </c>
      <c r="K31" s="64" t="s">
        <v>356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32" t="s">
        <v>131</v>
      </c>
      <c r="B32" s="92" t="s">
        <v>357</v>
      </c>
      <c r="C32" s="34" t="s">
        <v>34</v>
      </c>
      <c r="D32" s="35">
        <v>9</v>
      </c>
      <c r="E32" s="36">
        <f t="shared" si="5"/>
        <v>19.1175</v>
      </c>
      <c r="F32" s="39">
        <f t="shared" si="6"/>
        <v>108.3325</v>
      </c>
      <c r="G32" s="39">
        <v>127.45</v>
      </c>
      <c r="H32" s="36">
        <f t="shared" si="0"/>
        <v>172.0575</v>
      </c>
      <c r="I32" s="39">
        <f t="shared" si="1"/>
        <v>974.9925</v>
      </c>
      <c r="J32" s="40">
        <f t="shared" si="2"/>
        <v>1147.05</v>
      </c>
      <c r="K32" s="64" t="s">
        <v>358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133</v>
      </c>
      <c r="B33" s="92" t="s">
        <v>359</v>
      </c>
      <c r="C33" s="34" t="s">
        <v>34</v>
      </c>
      <c r="D33" s="35">
        <v>2</v>
      </c>
      <c r="E33" s="36">
        <f aca="true" t="shared" si="7" ref="E33:E34">F33*0.1765</f>
        <v>448.74771999999996</v>
      </c>
      <c r="F33" s="39">
        <v>2542.48</v>
      </c>
      <c r="G33" s="40">
        <f aca="true" t="shared" si="8" ref="G33:G34">E33+F33</f>
        <v>2991.22772</v>
      </c>
      <c r="H33" s="36">
        <f t="shared" si="0"/>
        <v>897.4954399999999</v>
      </c>
      <c r="I33" s="39">
        <f t="shared" si="1"/>
        <v>5084.96</v>
      </c>
      <c r="J33" s="40">
        <f t="shared" si="2"/>
        <v>5982.45544</v>
      </c>
      <c r="K33" s="64" t="s">
        <v>247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1" s="90" customFormat="1" ht="23.25">
      <c r="A34" s="32" t="s">
        <v>136</v>
      </c>
      <c r="B34" s="92" t="s">
        <v>360</v>
      </c>
      <c r="C34" s="84" t="s">
        <v>34</v>
      </c>
      <c r="D34" s="94">
        <v>2</v>
      </c>
      <c r="E34" s="36">
        <f t="shared" si="7"/>
        <v>29.1225</v>
      </c>
      <c r="F34" s="96">
        <v>165</v>
      </c>
      <c r="G34" s="96">
        <f t="shared" si="8"/>
        <v>194.1225</v>
      </c>
      <c r="H34" s="95">
        <f t="shared" si="0"/>
        <v>58.245</v>
      </c>
      <c r="I34" s="96">
        <f t="shared" si="1"/>
        <v>330</v>
      </c>
      <c r="J34" s="97">
        <f t="shared" si="2"/>
        <v>388.245</v>
      </c>
      <c r="K34" s="89" t="s">
        <v>247</v>
      </c>
    </row>
    <row r="35" spans="1:256" ht="13.5">
      <c r="A35" s="79" t="s">
        <v>361</v>
      </c>
      <c r="B35" s="79"/>
      <c r="C35" s="79"/>
      <c r="D35" s="79"/>
      <c r="E35" s="79"/>
      <c r="F35" s="79"/>
      <c r="G35" s="79"/>
      <c r="H35" s="80">
        <f>J10</f>
        <v>18171.920439999998</v>
      </c>
      <c r="I35" s="80"/>
      <c r="J35" s="80"/>
      <c r="K35" s="41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35:G35"/>
    <mergeCell ref="H35:J35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="80" zoomScaleSheetLayoutView="80" workbookViewId="0" topLeftCell="A19">
      <selection activeCell="H39" sqref="H39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0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56"/>
      <c r="G10" s="48"/>
      <c r="H10" s="49">
        <f>SUM(H13:H36)</f>
        <v>2595.42373</v>
      </c>
      <c r="I10" s="47">
        <f>SUM(I13:I36)</f>
        <v>15679.756499999998</v>
      </c>
      <c r="J10" s="50">
        <f>SUM(J13:J36)</f>
        <v>18275.180229999994</v>
      </c>
      <c r="K10" s="51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53" customFormat="1" ht="22.5">
      <c r="A11" s="32" t="s">
        <v>22</v>
      </c>
      <c r="B11" s="33" t="s">
        <v>362</v>
      </c>
      <c r="C11" s="34" t="s">
        <v>24</v>
      </c>
      <c r="D11" s="35">
        <v>5</v>
      </c>
      <c r="E11" s="36">
        <f aca="true" t="shared" si="0" ref="E11:E24">G11*0.15</f>
        <v>0</v>
      </c>
      <c r="F11" s="39">
        <f aca="true" t="shared" si="1" ref="F11:F24">G11*0.85</f>
        <v>0</v>
      </c>
      <c r="G11" s="40"/>
      <c r="H11" s="36">
        <f aca="true" t="shared" si="2" ref="H11:H38">E11*D11</f>
        <v>0</v>
      </c>
      <c r="I11" s="39">
        <f aca="true" t="shared" si="3" ref="I11:I38">F11*D11</f>
        <v>0</v>
      </c>
      <c r="J11" s="40">
        <f aca="true" t="shared" si="4" ref="J11:J38">H11+I11</f>
        <v>0</v>
      </c>
      <c r="K11" s="52"/>
    </row>
    <row r="12" spans="1:256" ht="22.5">
      <c r="A12" s="32" t="s">
        <v>26</v>
      </c>
      <c r="B12" s="33" t="s">
        <v>27</v>
      </c>
      <c r="C12" s="34" t="s">
        <v>24</v>
      </c>
      <c r="D12" s="35">
        <v>235</v>
      </c>
      <c r="E12" s="36">
        <f t="shared" si="0"/>
        <v>4.224</v>
      </c>
      <c r="F12" s="39">
        <f t="shared" si="1"/>
        <v>23.936</v>
      </c>
      <c r="G12" s="39">
        <v>28.16</v>
      </c>
      <c r="H12" s="36">
        <f t="shared" si="2"/>
        <v>992.6400000000001</v>
      </c>
      <c r="I12" s="39">
        <f t="shared" si="3"/>
        <v>5624.96</v>
      </c>
      <c r="J12" s="40">
        <f t="shared" si="4"/>
        <v>6617.6</v>
      </c>
      <c r="K12" s="52" t="s">
        <v>28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>
      <c r="A13" s="32" t="s">
        <v>29</v>
      </c>
      <c r="B13" s="33" t="s">
        <v>30</v>
      </c>
      <c r="C13" s="34" t="s">
        <v>24</v>
      </c>
      <c r="D13" s="35">
        <v>170</v>
      </c>
      <c r="E13" s="36">
        <f t="shared" si="0"/>
        <v>1.9725</v>
      </c>
      <c r="F13" s="39">
        <f t="shared" si="1"/>
        <v>11.1775</v>
      </c>
      <c r="G13" s="39">
        <v>13.15</v>
      </c>
      <c r="H13" s="36">
        <f t="shared" si="2"/>
        <v>335.325</v>
      </c>
      <c r="I13" s="39">
        <f t="shared" si="3"/>
        <v>1900.175</v>
      </c>
      <c r="J13" s="40">
        <f t="shared" si="4"/>
        <v>2235.5</v>
      </c>
      <c r="K13" s="52" t="s">
        <v>31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>
      <c r="A14" s="32" t="s">
        <v>32</v>
      </c>
      <c r="B14" s="33" t="s">
        <v>342</v>
      </c>
      <c r="C14" s="34" t="s">
        <v>24</v>
      </c>
      <c r="D14" s="35">
        <v>250</v>
      </c>
      <c r="E14" s="36">
        <f t="shared" si="0"/>
        <v>2.004</v>
      </c>
      <c r="F14" s="39">
        <f t="shared" si="1"/>
        <v>11.356</v>
      </c>
      <c r="G14" s="39">
        <v>13.36</v>
      </c>
      <c r="H14" s="36">
        <f t="shared" si="2"/>
        <v>501</v>
      </c>
      <c r="I14" s="39">
        <f t="shared" si="3"/>
        <v>2839</v>
      </c>
      <c r="J14" s="40">
        <f t="shared" si="4"/>
        <v>3340</v>
      </c>
      <c r="K14" s="52" t="s">
        <v>87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11" ht="12.75">
      <c r="A15" s="32" t="s">
        <v>36</v>
      </c>
      <c r="B15" s="33" t="s">
        <v>343</v>
      </c>
      <c r="C15" s="34" t="s">
        <v>34</v>
      </c>
      <c r="D15" s="35">
        <v>4</v>
      </c>
      <c r="E15" s="36">
        <f t="shared" si="0"/>
        <v>0</v>
      </c>
      <c r="F15" s="39">
        <f t="shared" si="1"/>
        <v>0</v>
      </c>
      <c r="G15" s="39"/>
      <c r="H15" s="36">
        <f t="shared" si="2"/>
        <v>0</v>
      </c>
      <c r="I15" s="39">
        <f t="shared" si="3"/>
        <v>0</v>
      </c>
      <c r="J15" s="40">
        <f t="shared" si="4"/>
        <v>0</v>
      </c>
      <c r="K15" s="64"/>
    </row>
    <row r="16" spans="1:256" ht="22.5">
      <c r="A16" s="32" t="s">
        <v>39</v>
      </c>
      <c r="B16" s="92" t="s">
        <v>344</v>
      </c>
      <c r="C16" s="34" t="s">
        <v>34</v>
      </c>
      <c r="D16" s="35">
        <v>4</v>
      </c>
      <c r="E16" s="36">
        <f t="shared" si="0"/>
        <v>6.768</v>
      </c>
      <c r="F16" s="39">
        <f t="shared" si="1"/>
        <v>38.352</v>
      </c>
      <c r="G16" s="39">
        <v>45.12</v>
      </c>
      <c r="H16" s="36">
        <f t="shared" si="2"/>
        <v>27.072</v>
      </c>
      <c r="I16" s="39">
        <f t="shared" si="3"/>
        <v>153.408</v>
      </c>
      <c r="J16" s="40">
        <f t="shared" si="4"/>
        <v>180.48</v>
      </c>
      <c r="K16" s="64" t="s">
        <v>345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>
      <c r="A17" s="32" t="s">
        <v>42</v>
      </c>
      <c r="B17" s="92" t="s">
        <v>346</v>
      </c>
      <c r="C17" s="34" t="s">
        <v>34</v>
      </c>
      <c r="D17" s="35">
        <v>2</v>
      </c>
      <c r="E17" s="36">
        <f t="shared" si="0"/>
        <v>8.73</v>
      </c>
      <c r="F17" s="39">
        <f t="shared" si="1"/>
        <v>49.47</v>
      </c>
      <c r="G17" s="39">
        <v>58.2</v>
      </c>
      <c r="H17" s="36">
        <f t="shared" si="2"/>
        <v>17.46</v>
      </c>
      <c r="I17" s="39">
        <f t="shared" si="3"/>
        <v>98.94</v>
      </c>
      <c r="J17" s="40">
        <f t="shared" si="4"/>
        <v>116.4</v>
      </c>
      <c r="K17" s="52" t="s">
        <v>294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>
      <c r="A18" s="32" t="s">
        <v>45</v>
      </c>
      <c r="B18" s="92" t="s">
        <v>37</v>
      </c>
      <c r="C18" s="34" t="s">
        <v>34</v>
      </c>
      <c r="D18" s="35">
        <v>1</v>
      </c>
      <c r="E18" s="36">
        <f t="shared" si="0"/>
        <v>1.9725</v>
      </c>
      <c r="F18" s="39">
        <f t="shared" si="1"/>
        <v>11.1775</v>
      </c>
      <c r="G18" s="39">
        <v>13.15</v>
      </c>
      <c r="H18" s="36">
        <f t="shared" si="2"/>
        <v>1.9725</v>
      </c>
      <c r="I18" s="39">
        <f t="shared" si="3"/>
        <v>11.1775</v>
      </c>
      <c r="J18" s="40">
        <f t="shared" si="4"/>
        <v>13.15</v>
      </c>
      <c r="K18" s="52" t="s">
        <v>31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>
      <c r="A19" s="32" t="s">
        <v>48</v>
      </c>
      <c r="B19" s="92" t="s">
        <v>347</v>
      </c>
      <c r="C19" s="34" t="s">
        <v>34</v>
      </c>
      <c r="D19" s="35">
        <v>16</v>
      </c>
      <c r="E19" s="36">
        <f t="shared" si="0"/>
        <v>0.7889999999999999</v>
      </c>
      <c r="F19" s="39">
        <f t="shared" si="1"/>
        <v>4.471</v>
      </c>
      <c r="G19" s="39">
        <v>5.26</v>
      </c>
      <c r="H19" s="36">
        <f t="shared" si="2"/>
        <v>12.623999999999999</v>
      </c>
      <c r="I19" s="39">
        <f t="shared" si="3"/>
        <v>71.536</v>
      </c>
      <c r="J19" s="40">
        <f t="shared" si="4"/>
        <v>84.16</v>
      </c>
      <c r="K19" s="52" t="s">
        <v>91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32" t="s">
        <v>50</v>
      </c>
      <c r="B20" s="92" t="s">
        <v>348</v>
      </c>
      <c r="C20" s="34" t="s">
        <v>34</v>
      </c>
      <c r="D20" s="35">
        <v>4</v>
      </c>
      <c r="E20" s="36">
        <f t="shared" si="0"/>
        <v>0</v>
      </c>
      <c r="F20" s="39">
        <f t="shared" si="1"/>
        <v>0</v>
      </c>
      <c r="G20" s="39"/>
      <c r="H20" s="36">
        <f t="shared" si="2"/>
        <v>0</v>
      </c>
      <c r="I20" s="39">
        <f t="shared" si="3"/>
        <v>0</v>
      </c>
      <c r="J20" s="40">
        <f t="shared" si="4"/>
        <v>0</v>
      </c>
      <c r="K20" s="64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 customHeight="1">
      <c r="A21" s="32" t="s">
        <v>99</v>
      </c>
      <c r="B21" s="92" t="s">
        <v>363</v>
      </c>
      <c r="C21" s="34" t="s">
        <v>34</v>
      </c>
      <c r="D21" s="35">
        <v>2</v>
      </c>
      <c r="E21" s="36">
        <f t="shared" si="0"/>
        <v>2.2605</v>
      </c>
      <c r="F21" s="39">
        <f t="shared" si="1"/>
        <v>12.8095</v>
      </c>
      <c r="G21" s="39">
        <v>15.07</v>
      </c>
      <c r="H21" s="36">
        <f t="shared" si="2"/>
        <v>4.521</v>
      </c>
      <c r="I21" s="39">
        <f t="shared" si="3"/>
        <v>25.619</v>
      </c>
      <c r="J21" s="40">
        <f t="shared" si="4"/>
        <v>30.14</v>
      </c>
      <c r="K21" s="52" t="s">
        <v>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 customHeight="1">
      <c r="A22" s="32" t="s">
        <v>101</v>
      </c>
      <c r="B22" s="92" t="s">
        <v>299</v>
      </c>
      <c r="C22" s="34" t="s">
        <v>34</v>
      </c>
      <c r="D22" s="35">
        <v>4</v>
      </c>
      <c r="E22" s="36">
        <f t="shared" si="0"/>
        <v>8.775</v>
      </c>
      <c r="F22" s="39">
        <f t="shared" si="1"/>
        <v>49.725</v>
      </c>
      <c r="G22" s="39">
        <v>58.5</v>
      </c>
      <c r="H22" s="36">
        <f t="shared" si="2"/>
        <v>35.1</v>
      </c>
      <c r="I22" s="39">
        <f t="shared" si="3"/>
        <v>198.9</v>
      </c>
      <c r="J22" s="40">
        <f t="shared" si="4"/>
        <v>234</v>
      </c>
      <c r="K22" s="52" t="s">
        <v>300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6.25" customHeight="1">
      <c r="A23" s="32" t="s">
        <v>104</v>
      </c>
      <c r="B23" s="92" t="s">
        <v>95</v>
      </c>
      <c r="C23" s="34" t="s">
        <v>34</v>
      </c>
      <c r="D23" s="35">
        <v>2</v>
      </c>
      <c r="E23" s="36">
        <f t="shared" si="0"/>
        <v>0.66</v>
      </c>
      <c r="F23" s="39">
        <f t="shared" si="1"/>
        <v>3.74</v>
      </c>
      <c r="G23" s="39">
        <v>4.4</v>
      </c>
      <c r="H23" s="36">
        <f t="shared" si="2"/>
        <v>1.32</v>
      </c>
      <c r="I23" s="39">
        <f t="shared" si="3"/>
        <v>7.48</v>
      </c>
      <c r="J23" s="40">
        <f t="shared" si="4"/>
        <v>8.8</v>
      </c>
      <c r="K23" s="52" t="s">
        <v>96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6.25" customHeight="1">
      <c r="A24" s="32" t="s">
        <v>107</v>
      </c>
      <c r="B24" s="92" t="s">
        <v>350</v>
      </c>
      <c r="C24" s="34" t="s">
        <v>34</v>
      </c>
      <c r="D24" s="35">
        <v>6</v>
      </c>
      <c r="E24" s="36">
        <f t="shared" si="0"/>
        <v>2.2184999999999997</v>
      </c>
      <c r="F24" s="39">
        <f t="shared" si="1"/>
        <v>12.571499999999999</v>
      </c>
      <c r="G24" s="39">
        <v>14.79</v>
      </c>
      <c r="H24" s="36">
        <f t="shared" si="2"/>
        <v>13.310999999999998</v>
      </c>
      <c r="I24" s="39">
        <f t="shared" si="3"/>
        <v>75.42899999999999</v>
      </c>
      <c r="J24" s="40">
        <f t="shared" si="4"/>
        <v>88.73999999999998</v>
      </c>
      <c r="K24" s="52" t="s">
        <v>106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2" t="s">
        <v>110</v>
      </c>
      <c r="B25" s="92" t="s">
        <v>364</v>
      </c>
      <c r="C25" s="34" t="s">
        <v>34</v>
      </c>
      <c r="D25" s="35">
        <v>1</v>
      </c>
      <c r="E25" s="36">
        <v>4.01</v>
      </c>
      <c r="F25" s="39">
        <v>10.11</v>
      </c>
      <c r="G25" s="39">
        <v>14.12</v>
      </c>
      <c r="H25" s="36">
        <f t="shared" si="2"/>
        <v>4.01</v>
      </c>
      <c r="I25" s="39">
        <f t="shared" si="3"/>
        <v>10.11</v>
      </c>
      <c r="J25" s="40">
        <f t="shared" si="4"/>
        <v>14.12</v>
      </c>
      <c r="K25" s="64" t="s">
        <v>365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2" t="s">
        <v>113</v>
      </c>
      <c r="B26" s="92" t="s">
        <v>352</v>
      </c>
      <c r="C26" s="34" t="s">
        <v>34</v>
      </c>
      <c r="D26" s="35">
        <v>7</v>
      </c>
      <c r="E26" s="36">
        <f aca="true" t="shared" si="5" ref="E26:E27">G26*0.15</f>
        <v>0.891</v>
      </c>
      <c r="F26" s="39">
        <f aca="true" t="shared" si="6" ref="F26:F27">G26*0.85</f>
        <v>5.049</v>
      </c>
      <c r="G26" s="39">
        <v>5.94</v>
      </c>
      <c r="H26" s="36">
        <f t="shared" si="2"/>
        <v>6.237</v>
      </c>
      <c r="I26" s="39">
        <f t="shared" si="3"/>
        <v>35.343</v>
      </c>
      <c r="J26" s="40">
        <f t="shared" si="4"/>
        <v>41.580000000000005</v>
      </c>
      <c r="K26" s="52" t="s">
        <v>135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11" s="53" customFormat="1" ht="34.5" customHeight="1">
      <c r="A27" s="32" t="s">
        <v>116</v>
      </c>
      <c r="B27" s="33" t="s">
        <v>314</v>
      </c>
      <c r="C27" s="34" t="s">
        <v>34</v>
      </c>
      <c r="D27" s="35">
        <v>8</v>
      </c>
      <c r="E27" s="36">
        <f t="shared" si="5"/>
        <v>3.1559999999999997</v>
      </c>
      <c r="F27" s="39">
        <f t="shared" si="6"/>
        <v>17.884</v>
      </c>
      <c r="G27" s="39">
        <v>21.04</v>
      </c>
      <c r="H27" s="36">
        <f t="shared" si="2"/>
        <v>25.247999999999998</v>
      </c>
      <c r="I27" s="39">
        <f t="shared" si="3"/>
        <v>143.072</v>
      </c>
      <c r="J27" s="40">
        <f t="shared" si="4"/>
        <v>168.32</v>
      </c>
      <c r="K27" s="52" t="s">
        <v>315</v>
      </c>
    </row>
    <row r="28" spans="1:11" ht="12.75">
      <c r="A28" s="32" t="s">
        <v>119</v>
      </c>
      <c r="B28" s="92" t="s">
        <v>310</v>
      </c>
      <c r="C28" s="34" t="s">
        <v>34</v>
      </c>
      <c r="D28" s="35">
        <v>4</v>
      </c>
      <c r="E28" s="93">
        <v>27.98</v>
      </c>
      <c r="F28" s="37">
        <v>405.01</v>
      </c>
      <c r="G28" s="39">
        <v>432.99</v>
      </c>
      <c r="H28" s="36">
        <f t="shared" si="2"/>
        <v>111.92</v>
      </c>
      <c r="I28" s="39">
        <f t="shared" si="3"/>
        <v>1620.04</v>
      </c>
      <c r="J28" s="40">
        <f t="shared" si="4"/>
        <v>1731.96</v>
      </c>
      <c r="K28" s="64" t="s">
        <v>366</v>
      </c>
    </row>
    <row r="29" spans="1:256" ht="28.5" customHeight="1">
      <c r="A29" s="32" t="s">
        <v>122</v>
      </c>
      <c r="B29" s="92" t="s">
        <v>367</v>
      </c>
      <c r="C29" s="34" t="s">
        <v>34</v>
      </c>
      <c r="D29" s="35">
        <v>8</v>
      </c>
      <c r="E29" s="36">
        <f aca="true" t="shared" si="7" ref="E29:E32">G29*0.15</f>
        <v>20.268</v>
      </c>
      <c r="F29" s="39">
        <f aca="true" t="shared" si="8" ref="F29:F32">G29*0.85</f>
        <v>114.852</v>
      </c>
      <c r="G29" s="39">
        <v>135.12</v>
      </c>
      <c r="H29" s="36">
        <f t="shared" si="2"/>
        <v>162.144</v>
      </c>
      <c r="I29" s="39">
        <f t="shared" si="3"/>
        <v>918.816</v>
      </c>
      <c r="J29" s="40">
        <f t="shared" si="4"/>
        <v>1080.96</v>
      </c>
      <c r="K29" s="64" t="s">
        <v>321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>
      <c r="A30" s="32" t="s">
        <v>125</v>
      </c>
      <c r="B30" s="92" t="s">
        <v>355</v>
      </c>
      <c r="C30" s="34" t="s">
        <v>34</v>
      </c>
      <c r="D30" s="35">
        <v>16</v>
      </c>
      <c r="E30" s="36">
        <f t="shared" si="7"/>
        <v>2.5065</v>
      </c>
      <c r="F30" s="39">
        <f t="shared" si="8"/>
        <v>14.2035</v>
      </c>
      <c r="G30" s="39">
        <v>16.71</v>
      </c>
      <c r="H30" s="36">
        <f t="shared" si="2"/>
        <v>40.104</v>
      </c>
      <c r="I30" s="39">
        <f t="shared" si="3"/>
        <v>227.256</v>
      </c>
      <c r="J30" s="40">
        <f t="shared" si="4"/>
        <v>267.36</v>
      </c>
      <c r="K30" s="64" t="s">
        <v>356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8" customHeight="1">
      <c r="A31" s="32" t="s">
        <v>128</v>
      </c>
      <c r="B31" s="92" t="s">
        <v>368</v>
      </c>
      <c r="C31" s="34" t="s">
        <v>34</v>
      </c>
      <c r="D31" s="35">
        <v>2</v>
      </c>
      <c r="E31" s="36">
        <f t="shared" si="7"/>
        <v>40.7925</v>
      </c>
      <c r="F31" s="39">
        <f t="shared" si="8"/>
        <v>231.15749999999997</v>
      </c>
      <c r="G31" s="39">
        <v>271.95</v>
      </c>
      <c r="H31" s="36">
        <f t="shared" si="2"/>
        <v>81.585</v>
      </c>
      <c r="I31" s="39">
        <f t="shared" si="3"/>
        <v>462.31499999999994</v>
      </c>
      <c r="J31" s="40">
        <f t="shared" si="4"/>
        <v>543.9</v>
      </c>
      <c r="K31" s="64" t="s">
        <v>369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8" customHeight="1">
      <c r="A32" s="32" t="s">
        <v>131</v>
      </c>
      <c r="B32" s="92" t="s">
        <v>357</v>
      </c>
      <c r="C32" s="34" t="s">
        <v>34</v>
      </c>
      <c r="D32" s="35">
        <v>16</v>
      </c>
      <c r="E32" s="36">
        <f t="shared" si="7"/>
        <v>19.1175</v>
      </c>
      <c r="F32" s="39">
        <f t="shared" si="8"/>
        <v>108.3325</v>
      </c>
      <c r="G32" s="39">
        <v>127.45</v>
      </c>
      <c r="H32" s="36">
        <f t="shared" si="2"/>
        <v>305.88</v>
      </c>
      <c r="I32" s="39">
        <f t="shared" si="3"/>
        <v>1733.32</v>
      </c>
      <c r="J32" s="40">
        <f t="shared" si="4"/>
        <v>2039.1999999999998</v>
      </c>
      <c r="K32" s="64" t="s">
        <v>358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 s="32" t="s">
        <v>133</v>
      </c>
      <c r="B33" s="92" t="s">
        <v>370</v>
      </c>
      <c r="C33" s="34" t="s">
        <v>34</v>
      </c>
      <c r="D33" s="35">
        <v>2</v>
      </c>
      <c r="E33" s="36">
        <f>F33*0.1765</f>
        <v>380.6063649999999</v>
      </c>
      <c r="F33" s="39">
        <v>2156.41</v>
      </c>
      <c r="G33" s="39">
        <f>E33+F33</f>
        <v>2537.016365</v>
      </c>
      <c r="H33" s="36">
        <f t="shared" si="2"/>
        <v>761.2127299999999</v>
      </c>
      <c r="I33" s="39">
        <f t="shared" si="3"/>
        <v>4312.82</v>
      </c>
      <c r="J33" s="40">
        <f t="shared" si="4"/>
        <v>5074.03273</v>
      </c>
      <c r="K33" s="64" t="s">
        <v>71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1" s="81" customFormat="1" ht="12.75">
      <c r="A34" s="32" t="s">
        <v>136</v>
      </c>
      <c r="B34" s="98" t="s">
        <v>371</v>
      </c>
      <c r="C34" s="99" t="s">
        <v>34</v>
      </c>
      <c r="D34" s="100">
        <v>2</v>
      </c>
      <c r="E34" s="101">
        <f>G34*0.15</f>
        <v>0</v>
      </c>
      <c r="F34" s="102">
        <f>G34*0.85</f>
        <v>0</v>
      </c>
      <c r="G34" s="102"/>
      <c r="H34" s="101">
        <f t="shared" si="2"/>
        <v>0</v>
      </c>
      <c r="I34" s="102">
        <f t="shared" si="3"/>
        <v>0</v>
      </c>
      <c r="J34" s="103">
        <f t="shared" si="4"/>
        <v>0</v>
      </c>
      <c r="K34" s="104"/>
    </row>
    <row r="35" spans="1:11" s="53" customFormat="1" ht="12.75">
      <c r="A35" s="32" t="s">
        <v>139</v>
      </c>
      <c r="B35" s="33" t="s">
        <v>372</v>
      </c>
      <c r="C35" s="34" t="s">
        <v>34</v>
      </c>
      <c r="D35" s="35">
        <v>1</v>
      </c>
      <c r="E35" s="36">
        <f>F35*0.1765</f>
        <v>147.3775</v>
      </c>
      <c r="F35" s="39">
        <v>835</v>
      </c>
      <c r="G35" s="39">
        <f>E35+F35</f>
        <v>982.3775</v>
      </c>
      <c r="H35" s="36">
        <f t="shared" si="2"/>
        <v>147.3775</v>
      </c>
      <c r="I35" s="39">
        <f t="shared" si="3"/>
        <v>835</v>
      </c>
      <c r="J35" s="40">
        <f t="shared" si="4"/>
        <v>982.3775</v>
      </c>
      <c r="K35" s="52" t="s">
        <v>71</v>
      </c>
    </row>
    <row r="36" spans="1:11" s="81" customFormat="1" ht="13.5" customHeight="1">
      <c r="A36" s="32" t="s">
        <v>252</v>
      </c>
      <c r="B36" s="98" t="s">
        <v>373</v>
      </c>
      <c r="C36" s="99" t="s">
        <v>34</v>
      </c>
      <c r="D36" s="100">
        <v>1</v>
      </c>
      <c r="E36" s="101">
        <f>G36*0.15</f>
        <v>0</v>
      </c>
      <c r="F36" s="102">
        <f>G36*0.85</f>
        <v>0</v>
      </c>
      <c r="G36" s="102"/>
      <c r="H36" s="101">
        <f t="shared" si="2"/>
        <v>0</v>
      </c>
      <c r="I36" s="102">
        <f t="shared" si="3"/>
        <v>0</v>
      </c>
      <c r="J36" s="103">
        <f t="shared" si="4"/>
        <v>0</v>
      </c>
      <c r="K36" s="104"/>
    </row>
    <row r="37" spans="1:11" s="53" customFormat="1" ht="22.5">
      <c r="A37" s="32" t="s">
        <v>254</v>
      </c>
      <c r="B37" s="33" t="s">
        <v>360</v>
      </c>
      <c r="C37" s="34" t="s">
        <v>34</v>
      </c>
      <c r="D37" s="35">
        <v>2</v>
      </c>
      <c r="E37" s="36">
        <f>F37*0.1765</f>
        <v>29.1225</v>
      </c>
      <c r="F37" s="39">
        <v>165</v>
      </c>
      <c r="G37" s="39">
        <f>E37+F37</f>
        <v>194.1225</v>
      </c>
      <c r="H37" s="36">
        <f t="shared" si="2"/>
        <v>58.245</v>
      </c>
      <c r="I37" s="39">
        <f t="shared" si="3"/>
        <v>330</v>
      </c>
      <c r="J37" s="40">
        <f t="shared" si="4"/>
        <v>388.245</v>
      </c>
      <c r="K37" s="52" t="s">
        <v>71</v>
      </c>
    </row>
    <row r="38" spans="1:11" s="81" customFormat="1" ht="23.25">
      <c r="A38" s="32" t="s">
        <v>256</v>
      </c>
      <c r="B38" s="98" t="s">
        <v>374</v>
      </c>
      <c r="C38" s="99" t="s">
        <v>34</v>
      </c>
      <c r="D38" s="100">
        <v>2</v>
      </c>
      <c r="E38" s="101">
        <f>G38*0.15</f>
        <v>0</v>
      </c>
      <c r="F38" s="102">
        <f>G38*0.85</f>
        <v>0</v>
      </c>
      <c r="G38" s="102"/>
      <c r="H38" s="101">
        <f t="shared" si="2"/>
        <v>0</v>
      </c>
      <c r="I38" s="102">
        <f t="shared" si="3"/>
        <v>0</v>
      </c>
      <c r="J38" s="103">
        <f t="shared" si="4"/>
        <v>0</v>
      </c>
      <c r="K38" s="104"/>
    </row>
    <row r="39" spans="1:256" ht="13.5">
      <c r="A39" s="79" t="s">
        <v>375</v>
      </c>
      <c r="B39" s="79"/>
      <c r="C39" s="79"/>
      <c r="D39" s="79"/>
      <c r="E39" s="79"/>
      <c r="F39" s="79"/>
      <c r="G39" s="79"/>
      <c r="H39" s="80">
        <f>J10</f>
        <v>18275.180229999994</v>
      </c>
      <c r="I39" s="80"/>
      <c r="J39" s="80"/>
      <c r="K39" s="41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39:G39"/>
    <mergeCell ref="H39:J39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="80" zoomScaleSheetLayoutView="80" workbookViewId="0" topLeftCell="A49">
      <selection activeCell="H57" sqref="H57"/>
    </sheetView>
  </sheetViews>
  <sheetFormatPr defaultColWidth="9.140625" defaultRowHeight="12.75"/>
  <cols>
    <col min="1" max="1" width="7.140625" style="1" customWidth="1"/>
    <col min="2" max="2" width="59.421875" style="1" customWidth="1"/>
    <col min="3" max="3" width="5.57421875" style="1" customWidth="1"/>
    <col min="4" max="4" width="8.57421875" style="2" customWidth="1"/>
    <col min="5" max="6" width="8.57421875" style="1" customWidth="1"/>
    <col min="7" max="7" width="10.57421875" style="1" customWidth="1"/>
    <col min="8" max="8" width="11.57421875" style="1" customWidth="1"/>
    <col min="9" max="9" width="12.140625" style="1" customWidth="1"/>
    <col min="10" max="10" width="13.7109375" style="1" customWidth="1"/>
    <col min="11" max="11" width="15.421875" style="1" customWidth="1"/>
    <col min="12" max="12" width="0" style="81" hidden="1" customWidth="1"/>
    <col min="13" max="16384" width="9.00390625" style="1" customWidth="1"/>
  </cols>
  <sheetData>
    <row r="1" spans="1:256" ht="12.75" customHeight="1">
      <c r="A1"/>
      <c r="B1"/>
      <c r="C1"/>
      <c r="D1" s="3" t="s">
        <v>0</v>
      </c>
      <c r="E1" s="3"/>
      <c r="F1" s="3"/>
      <c r="G1" s="3"/>
      <c r="H1" s="3"/>
      <c r="I1" s="3"/>
      <c r="J1" s="3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/>
      <c r="B2"/>
      <c r="C2"/>
      <c r="D2" s="3" t="s">
        <v>1</v>
      </c>
      <c r="E2" s="3"/>
      <c r="F2" s="3"/>
      <c r="G2" s="3"/>
      <c r="H2" s="3"/>
      <c r="I2" s="3"/>
      <c r="J2" s="3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 customHeight="1">
      <c r="A3"/>
      <c r="B3"/>
      <c r="C3"/>
      <c r="D3" s="4" t="s">
        <v>2</v>
      </c>
      <c r="E3" s="5"/>
      <c r="F3" s="5"/>
      <c r="G3" s="6" t="s">
        <v>3</v>
      </c>
      <c r="H3" s="7" t="s">
        <v>4</v>
      </c>
      <c r="I3" s="8" t="s">
        <v>5</v>
      </c>
      <c r="J3" s="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2.75" customHeight="1">
      <c r="A4"/>
      <c r="B4"/>
      <c r="C4"/>
      <c r="D4" s="9" t="s">
        <v>6</v>
      </c>
      <c r="E4" s="9"/>
      <c r="F4" s="9"/>
      <c r="G4" s="10"/>
      <c r="H4" s="11" t="s">
        <v>7</v>
      </c>
      <c r="I4" s="12"/>
      <c r="J4" s="1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2" s="18" customFormat="1" ht="15.75" customHeight="1">
      <c r="A5" s="13"/>
      <c r="B5" s="14"/>
      <c r="C5" s="14"/>
      <c r="D5" s="15"/>
      <c r="E5" s="14"/>
      <c r="F5" s="14"/>
      <c r="G5" s="14"/>
      <c r="H5" s="16"/>
      <c r="I5" s="17"/>
      <c r="J5" s="16"/>
      <c r="L5" s="82"/>
    </row>
    <row r="6" spans="1:256" ht="15.75" customHeight="1">
      <c r="A6" s="19" t="s">
        <v>8</v>
      </c>
      <c r="B6" s="20"/>
      <c r="C6" s="21"/>
      <c r="D6" s="22"/>
      <c r="E6" s="21"/>
      <c r="F6" s="21"/>
      <c r="G6" s="21"/>
      <c r="H6" s="21"/>
      <c r="I6" s="21"/>
      <c r="J6" s="21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>
      <c r="A7" s="23" t="s">
        <v>9</v>
      </c>
      <c r="B7" s="23"/>
      <c r="C7" s="24" t="s">
        <v>10</v>
      </c>
      <c r="D7" s="24"/>
      <c r="E7" s="24" t="s">
        <v>11</v>
      </c>
      <c r="F7" s="24"/>
      <c r="G7" s="24"/>
      <c r="H7" s="24" t="s">
        <v>12</v>
      </c>
      <c r="I7" s="24"/>
      <c r="J7" s="2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25" t="s">
        <v>13</v>
      </c>
      <c r="B8" s="26" t="s">
        <v>14</v>
      </c>
      <c r="C8" s="27" t="s">
        <v>15</v>
      </c>
      <c r="D8" s="28" t="s">
        <v>16</v>
      </c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 customHeight="1">
      <c r="A9" s="32"/>
      <c r="B9" s="33"/>
      <c r="C9" s="34"/>
      <c r="D9" s="35"/>
      <c r="E9" s="36"/>
      <c r="F9" s="37"/>
      <c r="G9" s="38"/>
      <c r="H9" s="36"/>
      <c r="I9" s="39"/>
      <c r="J9" s="40"/>
      <c r="K9" s="41"/>
      <c r="L9" s="6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42" t="s">
        <v>20</v>
      </c>
      <c r="B10" s="43" t="s">
        <v>21</v>
      </c>
      <c r="C10" s="44"/>
      <c r="D10" s="45"/>
      <c r="E10" s="46"/>
      <c r="F10" s="47"/>
      <c r="G10" s="48"/>
      <c r="H10" s="49">
        <f>SUM(H11:H23)</f>
        <v>153.711395</v>
      </c>
      <c r="I10" s="47">
        <f>SUM(I11:I23)</f>
        <v>858.4179049999999</v>
      </c>
      <c r="J10" s="50">
        <f>SUM(J11:J23)</f>
        <v>1012.1293000000001</v>
      </c>
      <c r="K10" s="51"/>
      <c r="L10" s="6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2" s="53" customFormat="1" ht="22.5">
      <c r="A11" s="32" t="s">
        <v>22</v>
      </c>
      <c r="B11" s="33" t="s">
        <v>86</v>
      </c>
      <c r="C11" s="34" t="s">
        <v>24</v>
      </c>
      <c r="D11" s="35">
        <v>2.08</v>
      </c>
      <c r="E11" s="36">
        <f aca="true" t="shared" si="0" ref="E11:E16">G11*0.15</f>
        <v>2.004</v>
      </c>
      <c r="F11" s="39">
        <f aca="true" t="shared" si="1" ref="F11:F16">G11*0.85</f>
        <v>11.356</v>
      </c>
      <c r="G11" s="39">
        <v>13.36</v>
      </c>
      <c r="H11" s="36">
        <f aca="true" t="shared" si="2" ref="H11:H23">E11*D11</f>
        <v>4.1683200000000005</v>
      </c>
      <c r="I11" s="39">
        <f aca="true" t="shared" si="3" ref="I11:I23">F11*D11</f>
        <v>23.62048</v>
      </c>
      <c r="J11" s="40">
        <f aca="true" t="shared" si="4" ref="J11:J23">H11+I11</f>
        <v>27.788800000000002</v>
      </c>
      <c r="K11" s="52" t="s">
        <v>87</v>
      </c>
      <c r="L11" s="54">
        <v>10.66</v>
      </c>
    </row>
    <row r="12" spans="1:12" s="53" customFormat="1" ht="22.5">
      <c r="A12" s="32" t="s">
        <v>26</v>
      </c>
      <c r="B12" s="33" t="s">
        <v>30</v>
      </c>
      <c r="C12" s="34" t="s">
        <v>24</v>
      </c>
      <c r="D12" s="35">
        <v>38.47</v>
      </c>
      <c r="E12" s="36">
        <f t="shared" si="0"/>
        <v>1.9725</v>
      </c>
      <c r="F12" s="39">
        <f t="shared" si="1"/>
        <v>11.1775</v>
      </c>
      <c r="G12" s="39">
        <v>13.15</v>
      </c>
      <c r="H12" s="36">
        <f t="shared" si="2"/>
        <v>75.882075</v>
      </c>
      <c r="I12" s="39">
        <f t="shared" si="3"/>
        <v>429.998425</v>
      </c>
      <c r="J12" s="40">
        <f t="shared" si="4"/>
        <v>505.8805</v>
      </c>
      <c r="K12" s="52" t="s">
        <v>31</v>
      </c>
      <c r="L12" s="54">
        <v>15.92</v>
      </c>
    </row>
    <row r="13" spans="1:12" s="53" customFormat="1" ht="22.5">
      <c r="A13" s="32" t="s">
        <v>29</v>
      </c>
      <c r="B13" s="33" t="s">
        <v>90</v>
      </c>
      <c r="C13" s="34" t="s">
        <v>34</v>
      </c>
      <c r="D13" s="35">
        <v>2</v>
      </c>
      <c r="E13" s="36">
        <f t="shared" si="0"/>
        <v>0.7889999999999999</v>
      </c>
      <c r="F13" s="39">
        <f t="shared" si="1"/>
        <v>4.471</v>
      </c>
      <c r="G13" s="39">
        <v>5.26</v>
      </c>
      <c r="H13" s="36">
        <f t="shared" si="2"/>
        <v>1.5779999999999998</v>
      </c>
      <c r="I13" s="39">
        <f t="shared" si="3"/>
        <v>8.942</v>
      </c>
      <c r="J13" s="40">
        <f t="shared" si="4"/>
        <v>10.52</v>
      </c>
      <c r="K13" s="52" t="s">
        <v>91</v>
      </c>
      <c r="L13" s="54">
        <v>128.26</v>
      </c>
    </row>
    <row r="14" spans="1:12" s="53" customFormat="1" ht="22.5">
      <c r="A14" s="32" t="s">
        <v>32</v>
      </c>
      <c r="B14" s="33" t="s">
        <v>37</v>
      </c>
      <c r="C14" s="34" t="s">
        <v>34</v>
      </c>
      <c r="D14" s="35">
        <v>5</v>
      </c>
      <c r="E14" s="36">
        <f t="shared" si="0"/>
        <v>1.188</v>
      </c>
      <c r="F14" s="39">
        <f t="shared" si="1"/>
        <v>6.732</v>
      </c>
      <c r="G14" s="39">
        <v>7.92</v>
      </c>
      <c r="H14" s="36">
        <f t="shared" si="2"/>
        <v>5.9399999999999995</v>
      </c>
      <c r="I14" s="39">
        <f t="shared" si="3"/>
        <v>33.660000000000004</v>
      </c>
      <c r="J14" s="40">
        <f t="shared" si="4"/>
        <v>39.6</v>
      </c>
      <c r="K14" s="52" t="s">
        <v>38</v>
      </c>
      <c r="L14" s="54">
        <v>128.26</v>
      </c>
    </row>
    <row r="15" spans="1:12" s="53" customFormat="1" ht="22.5">
      <c r="A15" s="32" t="s">
        <v>36</v>
      </c>
      <c r="B15" s="33" t="s">
        <v>105</v>
      </c>
      <c r="C15" s="34" t="s">
        <v>34</v>
      </c>
      <c r="D15" s="35">
        <v>1</v>
      </c>
      <c r="E15" s="36">
        <f t="shared" si="0"/>
        <v>2.2184999999999997</v>
      </c>
      <c r="F15" s="39">
        <f t="shared" si="1"/>
        <v>12.571499999999999</v>
      </c>
      <c r="G15" s="39">
        <v>14.79</v>
      </c>
      <c r="H15" s="36">
        <f t="shared" si="2"/>
        <v>2.2184999999999997</v>
      </c>
      <c r="I15" s="39">
        <f t="shared" si="3"/>
        <v>12.571499999999999</v>
      </c>
      <c r="J15" s="40">
        <f t="shared" si="4"/>
        <v>14.79</v>
      </c>
      <c r="K15" s="52" t="s">
        <v>106</v>
      </c>
      <c r="L15" s="54">
        <v>128.26</v>
      </c>
    </row>
    <row r="16" spans="1:11" s="1" customFormat="1" ht="26.25" customHeight="1">
      <c r="A16" s="32" t="s">
        <v>39</v>
      </c>
      <c r="B16" s="92" t="s">
        <v>299</v>
      </c>
      <c r="C16" s="34" t="s">
        <v>34</v>
      </c>
      <c r="D16" s="35">
        <v>1</v>
      </c>
      <c r="E16" s="36">
        <f t="shared" si="0"/>
        <v>8.775</v>
      </c>
      <c r="F16" s="39">
        <f t="shared" si="1"/>
        <v>49.725</v>
      </c>
      <c r="G16" s="39">
        <v>58.5</v>
      </c>
      <c r="H16" s="36">
        <f t="shared" si="2"/>
        <v>8.775</v>
      </c>
      <c r="I16" s="39">
        <f t="shared" si="3"/>
        <v>49.725</v>
      </c>
      <c r="J16" s="40">
        <f t="shared" si="4"/>
        <v>58.5</v>
      </c>
      <c r="K16" s="52" t="s">
        <v>300</v>
      </c>
    </row>
    <row r="17" spans="1:256" ht="12.75">
      <c r="A17" s="32" t="s">
        <v>42</v>
      </c>
      <c r="B17" s="92" t="s">
        <v>364</v>
      </c>
      <c r="C17" s="34" t="s">
        <v>34</v>
      </c>
      <c r="D17" s="35">
        <v>1</v>
      </c>
      <c r="E17" s="36">
        <v>4.01</v>
      </c>
      <c r="F17" s="39">
        <v>10.11</v>
      </c>
      <c r="G17" s="39">
        <v>14.12</v>
      </c>
      <c r="H17" s="36">
        <f t="shared" si="2"/>
        <v>4.01</v>
      </c>
      <c r="I17" s="39">
        <f t="shared" si="3"/>
        <v>10.11</v>
      </c>
      <c r="J17" s="40">
        <f t="shared" si="4"/>
        <v>14.12</v>
      </c>
      <c r="K17" s="64" t="s">
        <v>365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12" s="53" customFormat="1" ht="33.75">
      <c r="A18" s="32" t="s">
        <v>45</v>
      </c>
      <c r="B18" s="33" t="s">
        <v>108</v>
      </c>
      <c r="C18" s="34" t="s">
        <v>34</v>
      </c>
      <c r="D18" s="35">
        <v>1</v>
      </c>
      <c r="E18" s="36">
        <f aca="true" t="shared" si="5" ref="E18:E23">G18*0.15</f>
        <v>1.305</v>
      </c>
      <c r="F18" s="39">
        <f aca="true" t="shared" si="6" ref="F18:F23">G18*0.85</f>
        <v>7.395</v>
      </c>
      <c r="G18" s="39">
        <v>8.7</v>
      </c>
      <c r="H18" s="36">
        <f t="shared" si="2"/>
        <v>1.305</v>
      </c>
      <c r="I18" s="39">
        <f t="shared" si="3"/>
        <v>7.395</v>
      </c>
      <c r="J18" s="40">
        <f t="shared" si="4"/>
        <v>8.7</v>
      </c>
      <c r="K18" s="52" t="s">
        <v>109</v>
      </c>
      <c r="L18" s="54">
        <v>128.26</v>
      </c>
    </row>
    <row r="19" spans="1:12" s="53" customFormat="1" ht="22.5">
      <c r="A19" s="32" t="s">
        <v>48</v>
      </c>
      <c r="B19" s="33" t="s">
        <v>111</v>
      </c>
      <c r="C19" s="34" t="s">
        <v>34</v>
      </c>
      <c r="D19" s="35">
        <v>1</v>
      </c>
      <c r="E19" s="36">
        <f t="shared" si="5"/>
        <v>12.8715</v>
      </c>
      <c r="F19" s="39">
        <f t="shared" si="6"/>
        <v>72.9385</v>
      </c>
      <c r="G19" s="39">
        <v>85.81</v>
      </c>
      <c r="H19" s="36">
        <f t="shared" si="2"/>
        <v>12.8715</v>
      </c>
      <c r="I19" s="39">
        <f t="shared" si="3"/>
        <v>72.9385</v>
      </c>
      <c r="J19" s="40">
        <f t="shared" si="4"/>
        <v>85.81</v>
      </c>
      <c r="K19" s="52" t="s">
        <v>112</v>
      </c>
      <c r="L19" s="54">
        <v>128.26</v>
      </c>
    </row>
    <row r="20" spans="1:12" s="53" customFormat="1" ht="33.75">
      <c r="A20" s="32" t="s">
        <v>50</v>
      </c>
      <c r="B20" s="33" t="s">
        <v>117</v>
      </c>
      <c r="C20" s="34" t="s">
        <v>34</v>
      </c>
      <c r="D20" s="35">
        <v>2</v>
      </c>
      <c r="E20" s="36">
        <f t="shared" si="5"/>
        <v>0.624</v>
      </c>
      <c r="F20" s="39">
        <f t="shared" si="6"/>
        <v>3.536</v>
      </c>
      <c r="G20" s="39">
        <v>4.16</v>
      </c>
      <c r="H20" s="36">
        <f t="shared" si="2"/>
        <v>1.248</v>
      </c>
      <c r="I20" s="39">
        <f t="shared" si="3"/>
        <v>7.072</v>
      </c>
      <c r="J20" s="40">
        <f t="shared" si="4"/>
        <v>8.32</v>
      </c>
      <c r="K20" s="52" t="s">
        <v>118</v>
      </c>
      <c r="L20" s="54">
        <v>128.26</v>
      </c>
    </row>
    <row r="21" spans="1:12" s="53" customFormat="1" ht="33.75">
      <c r="A21" s="32" t="s">
        <v>99</v>
      </c>
      <c r="B21" s="33" t="s">
        <v>255</v>
      </c>
      <c r="C21" s="34" t="s">
        <v>34</v>
      </c>
      <c r="D21" s="35">
        <v>2</v>
      </c>
      <c r="E21" s="36">
        <f t="shared" si="5"/>
        <v>1.4534999999999998</v>
      </c>
      <c r="F21" s="39">
        <f t="shared" si="6"/>
        <v>8.2365</v>
      </c>
      <c r="G21" s="39">
        <v>9.69</v>
      </c>
      <c r="H21" s="36">
        <f t="shared" si="2"/>
        <v>2.9069999999999996</v>
      </c>
      <c r="I21" s="39">
        <f t="shared" si="3"/>
        <v>16.473</v>
      </c>
      <c r="J21" s="40">
        <f t="shared" si="4"/>
        <v>19.38</v>
      </c>
      <c r="K21" s="52" t="s">
        <v>124</v>
      </c>
      <c r="L21" s="54">
        <v>128.26</v>
      </c>
    </row>
    <row r="22" spans="1:256" ht="22.5">
      <c r="A22" s="32" t="s">
        <v>101</v>
      </c>
      <c r="B22" s="55" t="s">
        <v>126</v>
      </c>
      <c r="C22" s="34" t="s">
        <v>34</v>
      </c>
      <c r="D22" s="35">
        <v>1</v>
      </c>
      <c r="E22" s="36">
        <f t="shared" si="5"/>
        <v>4.743</v>
      </c>
      <c r="F22" s="39">
        <f t="shared" si="6"/>
        <v>26.877</v>
      </c>
      <c r="G22" s="39">
        <v>31.62</v>
      </c>
      <c r="H22" s="36">
        <f t="shared" si="2"/>
        <v>4.743</v>
      </c>
      <c r="I22" s="39">
        <f t="shared" si="3"/>
        <v>26.877</v>
      </c>
      <c r="J22" s="40">
        <f t="shared" si="4"/>
        <v>31.619999999999997</v>
      </c>
      <c r="K22" s="52" t="s">
        <v>127</v>
      </c>
      <c r="L22" s="54">
        <v>4.33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2" t="s">
        <v>104</v>
      </c>
      <c r="B23" s="55" t="s">
        <v>129</v>
      </c>
      <c r="C23" s="34" t="s">
        <v>34</v>
      </c>
      <c r="D23" s="35">
        <v>1</v>
      </c>
      <c r="E23" s="36">
        <f t="shared" si="5"/>
        <v>28.064999999999998</v>
      </c>
      <c r="F23" s="39">
        <f t="shared" si="6"/>
        <v>159.035</v>
      </c>
      <c r="G23" s="39">
        <v>187.1</v>
      </c>
      <c r="H23" s="36">
        <f t="shared" si="2"/>
        <v>28.064999999999998</v>
      </c>
      <c r="I23" s="39">
        <f t="shared" si="3"/>
        <v>159.035</v>
      </c>
      <c r="J23" s="40">
        <f t="shared" si="4"/>
        <v>187.1</v>
      </c>
      <c r="K23" s="52" t="s">
        <v>130</v>
      </c>
      <c r="L23" s="54">
        <v>4.33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68">
        <v>2</v>
      </c>
      <c r="B24" s="69" t="s">
        <v>72</v>
      </c>
      <c r="C24" s="44"/>
      <c r="D24" s="70"/>
      <c r="E24" s="71"/>
      <c r="F24" s="72"/>
      <c r="G24" s="73"/>
      <c r="H24" s="74">
        <f>SUM(H25:H47)</f>
        <v>241.86139500000002</v>
      </c>
      <c r="I24" s="75">
        <f>SUM(I25:I47)</f>
        <v>1070.397905</v>
      </c>
      <c r="J24" s="76">
        <f>SUM(J25:J47)</f>
        <v>1312.2593000000002</v>
      </c>
      <c r="K24" s="77"/>
      <c r="L24" s="6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7.5" customHeight="1">
      <c r="A25" s="57" t="s">
        <v>142</v>
      </c>
      <c r="B25" s="78" t="s">
        <v>74</v>
      </c>
      <c r="C25" s="59" t="s">
        <v>24</v>
      </c>
      <c r="D25" s="60">
        <v>15.9</v>
      </c>
      <c r="E25" s="61">
        <f aca="true" t="shared" si="7" ref="E25:E27">G25*0.15</f>
        <v>5.01</v>
      </c>
      <c r="F25" s="62">
        <f aca="true" t="shared" si="8" ref="F25:F27">G25*0.85</f>
        <v>28.389999999999997</v>
      </c>
      <c r="G25" s="63">
        <v>33.4</v>
      </c>
      <c r="H25" s="61">
        <f aca="true" t="shared" si="9" ref="H25:H47">E25*D25</f>
        <v>79.65899999999999</v>
      </c>
      <c r="I25" s="62">
        <f aca="true" t="shared" si="10" ref="I25:I47">F25*D25</f>
        <v>451.40099999999995</v>
      </c>
      <c r="J25" s="63">
        <f aca="true" t="shared" si="11" ref="J25:J47">H25+I25</f>
        <v>531.06</v>
      </c>
      <c r="K25" s="64" t="s">
        <v>75</v>
      </c>
      <c r="L25" s="65">
        <v>20.67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1.75" customHeight="1">
      <c r="A26" s="57" t="s">
        <v>55</v>
      </c>
      <c r="B26" s="33" t="s">
        <v>77</v>
      </c>
      <c r="C26" s="59" t="s">
        <v>24</v>
      </c>
      <c r="D26" s="60">
        <v>5.46</v>
      </c>
      <c r="E26" s="61">
        <f t="shared" si="7"/>
        <v>2.6234999999999995</v>
      </c>
      <c r="F26" s="62">
        <f t="shared" si="8"/>
        <v>14.866499999999998</v>
      </c>
      <c r="G26" s="63">
        <v>17.49</v>
      </c>
      <c r="H26" s="61">
        <f t="shared" si="9"/>
        <v>14.324309999999997</v>
      </c>
      <c r="I26" s="62">
        <f t="shared" si="10"/>
        <v>81.17108999999999</v>
      </c>
      <c r="J26" s="63">
        <f t="shared" si="11"/>
        <v>95.49539999999999</v>
      </c>
      <c r="K26" s="64" t="s">
        <v>78</v>
      </c>
      <c r="L26" s="65">
        <v>30.25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1.75" customHeight="1">
      <c r="A27" s="57" t="s">
        <v>143</v>
      </c>
      <c r="B27" s="33" t="s">
        <v>144</v>
      </c>
      <c r="C27" s="59" t="s">
        <v>24</v>
      </c>
      <c r="D27" s="60">
        <v>1.09</v>
      </c>
      <c r="E27" s="61">
        <f t="shared" si="7"/>
        <v>1.7565000000000002</v>
      </c>
      <c r="F27" s="62">
        <f t="shared" si="8"/>
        <v>9.9535</v>
      </c>
      <c r="G27" s="63">
        <v>11.71</v>
      </c>
      <c r="H27" s="61">
        <f t="shared" si="9"/>
        <v>1.9145850000000004</v>
      </c>
      <c r="I27" s="62">
        <f t="shared" si="10"/>
        <v>10.849315</v>
      </c>
      <c r="J27" s="63">
        <f t="shared" si="11"/>
        <v>12.763900000000001</v>
      </c>
      <c r="K27" s="64" t="s">
        <v>145</v>
      </c>
      <c r="L27" s="65">
        <v>30.25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57" t="s">
        <v>60</v>
      </c>
      <c r="B28" s="55" t="s">
        <v>146</v>
      </c>
      <c r="C28" s="34" t="s">
        <v>34</v>
      </c>
      <c r="D28" s="60">
        <v>1</v>
      </c>
      <c r="E28" s="61">
        <v>19.46</v>
      </c>
      <c r="F28" s="62">
        <v>12.53</v>
      </c>
      <c r="G28" s="63">
        <f aca="true" t="shared" si="12" ref="G28:G29">E28+F28</f>
        <v>31.990000000000002</v>
      </c>
      <c r="H28" s="61">
        <f t="shared" si="9"/>
        <v>19.46</v>
      </c>
      <c r="I28" s="62">
        <f t="shared" si="10"/>
        <v>12.53</v>
      </c>
      <c r="J28" s="63">
        <f t="shared" si="11"/>
        <v>31.990000000000002</v>
      </c>
      <c r="K28" s="64" t="s">
        <v>147</v>
      </c>
      <c r="L28" s="65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57" t="s">
        <v>66</v>
      </c>
      <c r="B29" s="55" t="s">
        <v>151</v>
      </c>
      <c r="C29" s="34" t="s">
        <v>34</v>
      </c>
      <c r="D29" s="60">
        <v>1</v>
      </c>
      <c r="E29" s="61">
        <v>1.9500000000000002</v>
      </c>
      <c r="F29" s="62">
        <v>3.12</v>
      </c>
      <c r="G29" s="63">
        <f t="shared" si="12"/>
        <v>5.07</v>
      </c>
      <c r="H29" s="61">
        <f t="shared" si="9"/>
        <v>1.9500000000000002</v>
      </c>
      <c r="I29" s="62">
        <f t="shared" si="10"/>
        <v>3.12</v>
      </c>
      <c r="J29" s="63">
        <f t="shared" si="11"/>
        <v>5.07</v>
      </c>
      <c r="K29" s="64" t="s">
        <v>152</v>
      </c>
      <c r="L29" s="65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12" s="90" customFormat="1" ht="13.5" customHeight="1">
      <c r="A30" s="57" t="s">
        <v>69</v>
      </c>
      <c r="B30" s="83" t="s">
        <v>154</v>
      </c>
      <c r="C30" s="84" t="s">
        <v>34</v>
      </c>
      <c r="D30" s="85">
        <v>1</v>
      </c>
      <c r="E30" s="86">
        <v>6.08</v>
      </c>
      <c r="F30" s="87">
        <v>2.1</v>
      </c>
      <c r="G30" s="88">
        <f>SUM(E30+F30)</f>
        <v>8.18</v>
      </c>
      <c r="H30" s="86">
        <f t="shared" si="9"/>
        <v>6.08</v>
      </c>
      <c r="I30" s="87">
        <f t="shared" si="10"/>
        <v>2.1</v>
      </c>
      <c r="J30" s="88">
        <f t="shared" si="11"/>
        <v>8.18</v>
      </c>
      <c r="K30" s="89" t="s">
        <v>155</v>
      </c>
      <c r="L30" s="66">
        <v>27.04</v>
      </c>
    </row>
    <row r="31" spans="1:256" ht="45">
      <c r="A31" s="57" t="s">
        <v>150</v>
      </c>
      <c r="B31" s="55" t="s">
        <v>162</v>
      </c>
      <c r="C31" s="34" t="s">
        <v>34</v>
      </c>
      <c r="D31" s="60">
        <v>1</v>
      </c>
      <c r="E31" s="61">
        <f>G31*0.15</f>
        <v>0.7605000000000001</v>
      </c>
      <c r="F31" s="62">
        <f>G31*0.85</f>
        <v>4.3095</v>
      </c>
      <c r="G31" s="63">
        <v>5.07</v>
      </c>
      <c r="H31" s="61">
        <f t="shared" si="9"/>
        <v>0.7605000000000001</v>
      </c>
      <c r="I31" s="62">
        <f t="shared" si="10"/>
        <v>4.3095</v>
      </c>
      <c r="J31" s="63">
        <f t="shared" si="11"/>
        <v>5.07</v>
      </c>
      <c r="K31" s="64" t="s">
        <v>163</v>
      </c>
      <c r="L31" s="65">
        <v>27.04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>
      <c r="A32" s="57" t="s">
        <v>153</v>
      </c>
      <c r="B32" s="55" t="s">
        <v>168</v>
      </c>
      <c r="C32" s="34" t="s">
        <v>34</v>
      </c>
      <c r="D32" s="60">
        <v>1</v>
      </c>
      <c r="E32" s="61">
        <v>6.82</v>
      </c>
      <c r="F32" s="62">
        <v>2.21</v>
      </c>
      <c r="G32" s="63">
        <v>8.41</v>
      </c>
      <c r="H32" s="61">
        <f t="shared" si="9"/>
        <v>6.82</v>
      </c>
      <c r="I32" s="62">
        <f t="shared" si="10"/>
        <v>2.21</v>
      </c>
      <c r="J32" s="63">
        <f t="shared" si="11"/>
        <v>9.030000000000001</v>
      </c>
      <c r="K32" s="64" t="s">
        <v>169</v>
      </c>
      <c r="L32" s="65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" customHeight="1">
      <c r="A33" s="57" t="s">
        <v>156</v>
      </c>
      <c r="B33" s="55" t="s">
        <v>171</v>
      </c>
      <c r="C33" s="34" t="s">
        <v>34</v>
      </c>
      <c r="D33" s="60">
        <v>1</v>
      </c>
      <c r="E33" s="61">
        <f>G33*0.15</f>
        <v>2.8335</v>
      </c>
      <c r="F33" s="62">
        <f>G33*0.85</f>
        <v>16.0565</v>
      </c>
      <c r="G33" s="63">
        <v>18.89</v>
      </c>
      <c r="H33" s="61">
        <f t="shared" si="9"/>
        <v>2.8335</v>
      </c>
      <c r="I33" s="62">
        <f t="shared" si="10"/>
        <v>16.0565</v>
      </c>
      <c r="J33" s="63">
        <f t="shared" si="11"/>
        <v>18.89</v>
      </c>
      <c r="K33" s="64" t="s">
        <v>172</v>
      </c>
      <c r="L33" s="65">
        <v>27.04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12" s="90" customFormat="1" ht="13.5" customHeight="1">
      <c r="A34" s="57" t="s">
        <v>159</v>
      </c>
      <c r="B34" s="83" t="s">
        <v>174</v>
      </c>
      <c r="C34" s="84" t="s">
        <v>34</v>
      </c>
      <c r="D34" s="85">
        <v>1</v>
      </c>
      <c r="E34" s="86">
        <v>3.65</v>
      </c>
      <c r="F34" s="87">
        <v>4.3</v>
      </c>
      <c r="G34" s="88">
        <f>SUM(E34+F34)</f>
        <v>7.949999999999999</v>
      </c>
      <c r="H34" s="86">
        <f t="shared" si="9"/>
        <v>3.65</v>
      </c>
      <c r="I34" s="87">
        <f t="shared" si="10"/>
        <v>4.3</v>
      </c>
      <c r="J34" s="88">
        <f t="shared" si="11"/>
        <v>7.949999999999999</v>
      </c>
      <c r="K34" s="89" t="s">
        <v>175</v>
      </c>
      <c r="L34" s="66">
        <v>27.04</v>
      </c>
    </row>
    <row r="35" spans="1:256" ht="45">
      <c r="A35" s="57" t="s">
        <v>63</v>
      </c>
      <c r="B35" s="55" t="s">
        <v>189</v>
      </c>
      <c r="C35" s="34" t="s">
        <v>34</v>
      </c>
      <c r="D35" s="60">
        <v>2</v>
      </c>
      <c r="E35" s="61">
        <f aca="true" t="shared" si="13" ref="E35:E37">G35*0.15</f>
        <v>0.945</v>
      </c>
      <c r="F35" s="62">
        <f aca="true" t="shared" si="14" ref="F35:F37">G35*0.85</f>
        <v>5.3549999999999995</v>
      </c>
      <c r="G35" s="63">
        <v>6.3</v>
      </c>
      <c r="H35" s="61">
        <f t="shared" si="9"/>
        <v>1.89</v>
      </c>
      <c r="I35" s="62">
        <f t="shared" si="10"/>
        <v>10.709999999999999</v>
      </c>
      <c r="J35" s="63">
        <f t="shared" si="11"/>
        <v>12.6</v>
      </c>
      <c r="K35" s="64" t="s">
        <v>190</v>
      </c>
      <c r="L35" s="6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45">
      <c r="A36" s="57" t="s">
        <v>164</v>
      </c>
      <c r="B36" s="55" t="s">
        <v>186</v>
      </c>
      <c r="C36" s="34" t="s">
        <v>34</v>
      </c>
      <c r="D36" s="60">
        <v>1</v>
      </c>
      <c r="E36" s="61">
        <f t="shared" si="13"/>
        <v>1.0095</v>
      </c>
      <c r="F36" s="62">
        <f t="shared" si="14"/>
        <v>5.7205</v>
      </c>
      <c r="G36" s="63">
        <v>6.73</v>
      </c>
      <c r="H36" s="61">
        <f t="shared" si="9"/>
        <v>1.0095</v>
      </c>
      <c r="I36" s="62">
        <f t="shared" si="10"/>
        <v>5.7205</v>
      </c>
      <c r="J36" s="63">
        <f t="shared" si="11"/>
        <v>6.73</v>
      </c>
      <c r="K36" s="64" t="s">
        <v>187</v>
      </c>
      <c r="L36" s="65">
        <v>27.04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45">
      <c r="A37" s="57" t="s">
        <v>167</v>
      </c>
      <c r="B37" s="55" t="s">
        <v>193</v>
      </c>
      <c r="C37" s="34" t="s">
        <v>34</v>
      </c>
      <c r="D37" s="60">
        <v>3</v>
      </c>
      <c r="E37" s="61">
        <f t="shared" si="13"/>
        <v>0.8324999999999999</v>
      </c>
      <c r="F37" s="62">
        <f t="shared" si="14"/>
        <v>4.717499999999999</v>
      </c>
      <c r="G37" s="63">
        <v>5.55</v>
      </c>
      <c r="H37" s="61">
        <f t="shared" si="9"/>
        <v>2.4974999999999996</v>
      </c>
      <c r="I37" s="62">
        <f t="shared" si="10"/>
        <v>14.152499999999998</v>
      </c>
      <c r="J37" s="63">
        <f t="shared" si="11"/>
        <v>16.65</v>
      </c>
      <c r="K37" s="64" t="s">
        <v>194</v>
      </c>
      <c r="L37" s="65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12" s="90" customFormat="1" ht="13.5" customHeight="1">
      <c r="A38" s="57" t="s">
        <v>170</v>
      </c>
      <c r="B38" s="83" t="s">
        <v>202</v>
      </c>
      <c r="C38" s="84" t="s">
        <v>34</v>
      </c>
      <c r="D38" s="85">
        <v>1</v>
      </c>
      <c r="E38" s="86">
        <v>11.19</v>
      </c>
      <c r="F38" s="87">
        <v>9.34</v>
      </c>
      <c r="G38" s="88">
        <f>SUM(E38+F38)</f>
        <v>20.53</v>
      </c>
      <c r="H38" s="86">
        <f t="shared" si="9"/>
        <v>11.19</v>
      </c>
      <c r="I38" s="87">
        <f t="shared" si="10"/>
        <v>9.34</v>
      </c>
      <c r="J38" s="88">
        <f t="shared" si="11"/>
        <v>20.53</v>
      </c>
      <c r="K38" s="89" t="s">
        <v>203</v>
      </c>
      <c r="L38" s="66">
        <v>27.04</v>
      </c>
    </row>
    <row r="39" spans="1:256" ht="33.75">
      <c r="A39" s="57" t="s">
        <v>173</v>
      </c>
      <c r="B39" s="55" t="s">
        <v>208</v>
      </c>
      <c r="C39" s="34" t="s">
        <v>34</v>
      </c>
      <c r="D39" s="60">
        <v>3</v>
      </c>
      <c r="E39" s="61">
        <f aca="true" t="shared" si="15" ref="E39:E40">G39*0.15</f>
        <v>1.7369999999999999</v>
      </c>
      <c r="F39" s="62">
        <f aca="true" t="shared" si="16" ref="F39:F40">G39*0.85</f>
        <v>9.843</v>
      </c>
      <c r="G39" s="63">
        <v>11.58</v>
      </c>
      <c r="H39" s="61">
        <f t="shared" si="9"/>
        <v>5.210999999999999</v>
      </c>
      <c r="I39" s="62">
        <f t="shared" si="10"/>
        <v>29.529</v>
      </c>
      <c r="J39" s="63">
        <f t="shared" si="11"/>
        <v>34.74</v>
      </c>
      <c r="K39" s="64" t="s">
        <v>209</v>
      </c>
      <c r="L39" s="65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45">
      <c r="A40" s="57" t="s">
        <v>176</v>
      </c>
      <c r="B40" s="55" t="s">
        <v>211</v>
      </c>
      <c r="C40" s="34" t="s">
        <v>34</v>
      </c>
      <c r="D40" s="60">
        <v>1</v>
      </c>
      <c r="E40" s="61">
        <f t="shared" si="15"/>
        <v>2.187</v>
      </c>
      <c r="F40" s="62">
        <f t="shared" si="16"/>
        <v>12.392999999999999</v>
      </c>
      <c r="G40" s="63">
        <v>14.58</v>
      </c>
      <c r="H40" s="61">
        <f t="shared" si="9"/>
        <v>2.187</v>
      </c>
      <c r="I40" s="62">
        <f t="shared" si="10"/>
        <v>12.392999999999999</v>
      </c>
      <c r="J40" s="63">
        <f t="shared" si="11"/>
        <v>14.579999999999998</v>
      </c>
      <c r="K40" s="64" t="s">
        <v>212</v>
      </c>
      <c r="L40" s="65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>
      <c r="A41" s="57" t="s">
        <v>179</v>
      </c>
      <c r="B41" s="55" t="s">
        <v>214</v>
      </c>
      <c r="C41" s="34" t="s">
        <v>34</v>
      </c>
      <c r="D41" s="60">
        <v>1</v>
      </c>
      <c r="E41" s="61">
        <v>3.65</v>
      </c>
      <c r="F41" s="62">
        <v>6.04</v>
      </c>
      <c r="G41" s="63">
        <f>E41+F41</f>
        <v>9.69</v>
      </c>
      <c r="H41" s="61">
        <f t="shared" si="9"/>
        <v>3.65</v>
      </c>
      <c r="I41" s="62">
        <f t="shared" si="10"/>
        <v>6.04</v>
      </c>
      <c r="J41" s="63">
        <f t="shared" si="11"/>
        <v>9.69</v>
      </c>
      <c r="K41" s="64" t="s">
        <v>215</v>
      </c>
      <c r="L41" s="6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45">
      <c r="A42" s="57" t="s">
        <v>182</v>
      </c>
      <c r="B42" s="55" t="s">
        <v>217</v>
      </c>
      <c r="C42" s="34" t="s">
        <v>34</v>
      </c>
      <c r="D42" s="60">
        <v>1</v>
      </c>
      <c r="E42" s="61">
        <f>G42*0.15</f>
        <v>1.5915</v>
      </c>
      <c r="F42" s="62">
        <f>G42*0.85</f>
        <v>9.0185</v>
      </c>
      <c r="G42" s="63">
        <v>10.61</v>
      </c>
      <c r="H42" s="61">
        <f t="shared" si="9"/>
        <v>1.5915</v>
      </c>
      <c r="I42" s="62">
        <f t="shared" si="10"/>
        <v>9.0185</v>
      </c>
      <c r="J42" s="63">
        <f t="shared" si="11"/>
        <v>10.61</v>
      </c>
      <c r="K42" s="64" t="s">
        <v>218</v>
      </c>
      <c r="L42" s="6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>
      <c r="A43" s="57" t="s">
        <v>185</v>
      </c>
      <c r="B43" s="55" t="s">
        <v>223</v>
      </c>
      <c r="C43" s="34" t="s">
        <v>34</v>
      </c>
      <c r="D43" s="60">
        <v>1</v>
      </c>
      <c r="E43" s="61">
        <v>7.06</v>
      </c>
      <c r="F43" s="62">
        <v>5.68</v>
      </c>
      <c r="G43" s="63">
        <f aca="true" t="shared" si="17" ref="G43:G44">E43+F43</f>
        <v>12.739999999999998</v>
      </c>
      <c r="H43" s="61">
        <f t="shared" si="9"/>
        <v>7.06</v>
      </c>
      <c r="I43" s="62">
        <f t="shared" si="10"/>
        <v>5.68</v>
      </c>
      <c r="J43" s="63">
        <f t="shared" si="11"/>
        <v>12.739999999999998</v>
      </c>
      <c r="K43" s="64" t="s">
        <v>224</v>
      </c>
      <c r="L43" s="6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>
      <c r="A44" s="57" t="s">
        <v>188</v>
      </c>
      <c r="B44" s="55" t="s">
        <v>80</v>
      </c>
      <c r="C44" s="34" t="s">
        <v>34</v>
      </c>
      <c r="D44" s="60">
        <v>1</v>
      </c>
      <c r="E44" s="61">
        <v>1.7000000000000002</v>
      </c>
      <c r="F44" s="62">
        <v>3.37</v>
      </c>
      <c r="G44" s="63">
        <f t="shared" si="17"/>
        <v>5.07</v>
      </c>
      <c r="H44" s="61">
        <f t="shared" si="9"/>
        <v>1.7000000000000002</v>
      </c>
      <c r="I44" s="62">
        <f t="shared" si="10"/>
        <v>3.37</v>
      </c>
      <c r="J44" s="63">
        <f t="shared" si="11"/>
        <v>5.07</v>
      </c>
      <c r="K44" s="64" t="s">
        <v>81</v>
      </c>
      <c r="L44" s="6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2.5">
      <c r="A45" s="57" t="s">
        <v>191</v>
      </c>
      <c r="B45" s="55" t="s">
        <v>232</v>
      </c>
      <c r="C45" s="34" t="s">
        <v>34</v>
      </c>
      <c r="D45" s="60">
        <v>1</v>
      </c>
      <c r="E45" s="61">
        <f aca="true" t="shared" si="18" ref="E45:E47">G45*0.15</f>
        <v>13.734</v>
      </c>
      <c r="F45" s="62">
        <f aca="true" t="shared" si="19" ref="F45:F47">G45*0.85</f>
        <v>77.826</v>
      </c>
      <c r="G45" s="63">
        <v>91.56</v>
      </c>
      <c r="H45" s="61">
        <f t="shared" si="9"/>
        <v>13.734</v>
      </c>
      <c r="I45" s="62">
        <f t="shared" si="10"/>
        <v>77.826</v>
      </c>
      <c r="J45" s="63">
        <f t="shared" si="11"/>
        <v>91.55999999999999</v>
      </c>
      <c r="K45" s="64" t="s">
        <v>233</v>
      </c>
      <c r="L45" s="6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45">
      <c r="A46" s="57" t="s">
        <v>192</v>
      </c>
      <c r="B46" s="55" t="s">
        <v>238</v>
      </c>
      <c r="C46" s="34" t="s">
        <v>34</v>
      </c>
      <c r="D46" s="60">
        <v>1</v>
      </c>
      <c r="E46" s="61">
        <f t="shared" si="18"/>
        <v>27.4455</v>
      </c>
      <c r="F46" s="62">
        <f t="shared" si="19"/>
        <v>155.5245</v>
      </c>
      <c r="G46" s="63">
        <v>182.97</v>
      </c>
      <c r="H46" s="61">
        <f t="shared" si="9"/>
        <v>27.4455</v>
      </c>
      <c r="I46" s="62">
        <f t="shared" si="10"/>
        <v>155.5245</v>
      </c>
      <c r="J46" s="63">
        <f t="shared" si="11"/>
        <v>182.97</v>
      </c>
      <c r="K46" s="64" t="s">
        <v>239</v>
      </c>
      <c r="L46" s="6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7.75" customHeight="1">
      <c r="A47" s="57" t="s">
        <v>195</v>
      </c>
      <c r="B47" s="33" t="s">
        <v>376</v>
      </c>
      <c r="C47" s="59" t="s">
        <v>377</v>
      </c>
      <c r="D47" s="60">
        <v>1</v>
      </c>
      <c r="E47" s="61">
        <f t="shared" si="18"/>
        <v>25.243499999999997</v>
      </c>
      <c r="F47" s="62">
        <f t="shared" si="19"/>
        <v>143.04649999999998</v>
      </c>
      <c r="G47" s="63">
        <v>168.29</v>
      </c>
      <c r="H47" s="61">
        <f t="shared" si="9"/>
        <v>25.243499999999997</v>
      </c>
      <c r="I47" s="62">
        <f t="shared" si="10"/>
        <v>143.04649999999998</v>
      </c>
      <c r="J47" s="63">
        <f t="shared" si="11"/>
        <v>168.28999999999996</v>
      </c>
      <c r="K47" s="64" t="s">
        <v>378</v>
      </c>
      <c r="L47" s="65">
        <v>30.25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68">
        <v>3</v>
      </c>
      <c r="B48" s="69" t="s">
        <v>379</v>
      </c>
      <c r="C48" s="44"/>
      <c r="D48" s="70"/>
      <c r="E48" s="71"/>
      <c r="F48" s="72"/>
      <c r="G48" s="73"/>
      <c r="H48" s="74">
        <f>SUM(H49:H56)</f>
        <v>473.35789</v>
      </c>
      <c r="I48" s="75">
        <f>SUM(I49:I56)</f>
        <v>2682.3193599999995</v>
      </c>
      <c r="J48" s="76">
        <f>SUM(J49:J56)</f>
        <v>3155.6772499999997</v>
      </c>
      <c r="K48" s="77"/>
      <c r="L48" s="65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7.5" customHeight="1">
      <c r="A49" s="57" t="s">
        <v>73</v>
      </c>
      <c r="B49" s="78" t="s">
        <v>74</v>
      </c>
      <c r="C49" s="59" t="s">
        <v>24</v>
      </c>
      <c r="D49" s="60">
        <v>1.77</v>
      </c>
      <c r="E49" s="61">
        <f aca="true" t="shared" si="20" ref="E49:E50">G49*0.15</f>
        <v>5.01</v>
      </c>
      <c r="F49" s="62">
        <f aca="true" t="shared" si="21" ref="F49:F50">G49*0.85</f>
        <v>28.389999999999997</v>
      </c>
      <c r="G49" s="63">
        <v>33.4</v>
      </c>
      <c r="H49" s="61">
        <f aca="true" t="shared" si="22" ref="H49:H56">E49*D49</f>
        <v>8.8677</v>
      </c>
      <c r="I49" s="62">
        <f aca="true" t="shared" si="23" ref="I49:I56">F49*D49</f>
        <v>50.250299999999996</v>
      </c>
      <c r="J49" s="63">
        <f aca="true" t="shared" si="24" ref="J49:J56">H49+I49</f>
        <v>59.117999999999995</v>
      </c>
      <c r="K49" s="64" t="s">
        <v>75</v>
      </c>
      <c r="L49" s="65">
        <v>20.67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9.75" customHeight="1">
      <c r="A50" s="57" t="s">
        <v>76</v>
      </c>
      <c r="B50" s="33" t="s">
        <v>380</v>
      </c>
      <c r="C50" s="59" t="s">
        <v>24</v>
      </c>
      <c r="D50" s="60">
        <v>19.06</v>
      </c>
      <c r="E50" s="61">
        <f t="shared" si="20"/>
        <v>5.034</v>
      </c>
      <c r="F50" s="62">
        <f t="shared" si="21"/>
        <v>28.526</v>
      </c>
      <c r="G50" s="63">
        <v>33.56</v>
      </c>
      <c r="H50" s="61">
        <f t="shared" si="22"/>
        <v>95.94803999999999</v>
      </c>
      <c r="I50" s="62">
        <f t="shared" si="23"/>
        <v>543.70556</v>
      </c>
      <c r="J50" s="63">
        <f t="shared" si="24"/>
        <v>639.6536</v>
      </c>
      <c r="K50" s="64" t="s">
        <v>381</v>
      </c>
      <c r="L50" s="65">
        <v>30.25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57" t="s">
        <v>79</v>
      </c>
      <c r="B51" s="33" t="s">
        <v>382</v>
      </c>
      <c r="C51" s="34" t="s">
        <v>34</v>
      </c>
      <c r="D51" s="35">
        <v>3</v>
      </c>
      <c r="E51" s="36">
        <f>F51*0.1765</f>
        <v>5.277349999999999</v>
      </c>
      <c r="F51" s="39">
        <v>29.9</v>
      </c>
      <c r="G51" s="58">
        <f>F51+E51</f>
        <v>35.17735</v>
      </c>
      <c r="H51" s="36">
        <f t="shared" si="22"/>
        <v>15.832049999999999</v>
      </c>
      <c r="I51" s="39">
        <f t="shared" si="23"/>
        <v>89.69999999999999</v>
      </c>
      <c r="J51" s="40">
        <f t="shared" si="24"/>
        <v>105.53204999999998</v>
      </c>
      <c r="K51" s="64" t="s">
        <v>71</v>
      </c>
      <c r="L51" s="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11" s="53" customFormat="1" ht="20.25" customHeight="1">
      <c r="A52" s="57" t="s">
        <v>383</v>
      </c>
      <c r="B52" s="33" t="s">
        <v>328</v>
      </c>
      <c r="C52" s="34" t="s">
        <v>34</v>
      </c>
      <c r="D52" s="35">
        <v>3</v>
      </c>
      <c r="E52" s="36">
        <f aca="true" t="shared" si="25" ref="E52:E54">G52*0.15</f>
        <v>3.4829999999999997</v>
      </c>
      <c r="F52" s="39">
        <f aca="true" t="shared" si="26" ref="F52:F54">G52*0.85</f>
        <v>19.737</v>
      </c>
      <c r="G52" s="58">
        <v>23.22</v>
      </c>
      <c r="H52" s="36">
        <f t="shared" si="22"/>
        <v>10.448999999999998</v>
      </c>
      <c r="I52" s="39">
        <f t="shared" si="23"/>
        <v>59.211</v>
      </c>
      <c r="J52" s="40">
        <f t="shared" si="24"/>
        <v>69.66</v>
      </c>
      <c r="K52" s="52" t="s">
        <v>329</v>
      </c>
    </row>
    <row r="53" spans="1:256" ht="46.5" customHeight="1">
      <c r="A53" s="57" t="s">
        <v>384</v>
      </c>
      <c r="B53" s="33" t="s">
        <v>385</v>
      </c>
      <c r="C53" s="59" t="s">
        <v>377</v>
      </c>
      <c r="D53" s="60">
        <v>1</v>
      </c>
      <c r="E53" s="61">
        <f t="shared" si="25"/>
        <v>284.9745</v>
      </c>
      <c r="F53" s="62">
        <f t="shared" si="26"/>
        <v>1614.8555</v>
      </c>
      <c r="G53" s="63">
        <v>1899.83</v>
      </c>
      <c r="H53" s="61">
        <f t="shared" si="22"/>
        <v>284.9745</v>
      </c>
      <c r="I53" s="62">
        <f t="shared" si="23"/>
        <v>1614.8555</v>
      </c>
      <c r="J53" s="63">
        <f t="shared" si="24"/>
        <v>1899.83</v>
      </c>
      <c r="K53" s="64" t="s">
        <v>386</v>
      </c>
      <c r="L53" s="65">
        <v>30.25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3.75">
      <c r="A54" s="57" t="s">
        <v>387</v>
      </c>
      <c r="B54" s="55" t="s">
        <v>208</v>
      </c>
      <c r="C54" s="34" t="s">
        <v>34</v>
      </c>
      <c r="D54" s="60">
        <v>1</v>
      </c>
      <c r="E54" s="61">
        <f t="shared" si="25"/>
        <v>1.7369999999999999</v>
      </c>
      <c r="F54" s="62">
        <f t="shared" si="26"/>
        <v>9.843</v>
      </c>
      <c r="G54" s="63">
        <v>11.58</v>
      </c>
      <c r="H54" s="61">
        <f t="shared" si="22"/>
        <v>1.7369999999999999</v>
      </c>
      <c r="I54" s="62">
        <f t="shared" si="23"/>
        <v>9.843</v>
      </c>
      <c r="J54" s="63">
        <f t="shared" si="24"/>
        <v>11.58</v>
      </c>
      <c r="K54" s="64" t="s">
        <v>209</v>
      </c>
      <c r="L54" s="6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11" s="53" customFormat="1" ht="24.75" customHeight="1">
      <c r="A55" s="57" t="s">
        <v>388</v>
      </c>
      <c r="B55" s="67" t="s">
        <v>70</v>
      </c>
      <c r="C55" s="34" t="s">
        <v>34</v>
      </c>
      <c r="D55" s="35">
        <v>2</v>
      </c>
      <c r="E55" s="36">
        <f>F55*0.1765</f>
        <v>14.3318</v>
      </c>
      <c r="F55" s="39">
        <v>81.2</v>
      </c>
      <c r="G55" s="58">
        <f>E55+F55</f>
        <v>95.5318</v>
      </c>
      <c r="H55" s="36">
        <f t="shared" si="22"/>
        <v>28.6636</v>
      </c>
      <c r="I55" s="39">
        <f t="shared" si="23"/>
        <v>162.4</v>
      </c>
      <c r="J55" s="40">
        <f t="shared" si="24"/>
        <v>191.0636</v>
      </c>
      <c r="K55" s="52" t="s">
        <v>71</v>
      </c>
    </row>
    <row r="56" spans="1:256" ht="36.75" customHeight="1">
      <c r="A56" s="57" t="s">
        <v>389</v>
      </c>
      <c r="B56" s="33" t="s">
        <v>61</v>
      </c>
      <c r="C56" s="34" t="s">
        <v>34</v>
      </c>
      <c r="D56" s="35">
        <v>2</v>
      </c>
      <c r="E56" s="36">
        <f>G56*0.15</f>
        <v>13.443</v>
      </c>
      <c r="F56" s="39">
        <f>G56*0.85</f>
        <v>76.177</v>
      </c>
      <c r="G56" s="58">
        <v>89.62</v>
      </c>
      <c r="H56" s="36">
        <f t="shared" si="22"/>
        <v>26.886</v>
      </c>
      <c r="I56" s="39">
        <f t="shared" si="23"/>
        <v>152.354</v>
      </c>
      <c r="J56" s="40">
        <f t="shared" si="24"/>
        <v>179.24</v>
      </c>
      <c r="K56" s="52" t="s">
        <v>62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3.5">
      <c r="A57" s="79" t="s">
        <v>390</v>
      </c>
      <c r="B57" s="79"/>
      <c r="C57" s="79"/>
      <c r="D57" s="79"/>
      <c r="E57" s="79"/>
      <c r="F57" s="79"/>
      <c r="G57" s="79"/>
      <c r="H57" s="80">
        <f>J10+J48+J24</f>
        <v>5480.065849999999</v>
      </c>
      <c r="I57" s="80"/>
      <c r="J57" s="80"/>
      <c r="K57" s="41"/>
      <c r="L57" s="6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</sheetData>
  <sheetProtection selectLockedCells="1" selectUnlockedCells="1"/>
  <mergeCells count="12">
    <mergeCell ref="D1:J1"/>
    <mergeCell ref="D2:J2"/>
    <mergeCell ref="E3:F3"/>
    <mergeCell ref="I3:J3"/>
    <mergeCell ref="D4:F4"/>
    <mergeCell ref="I4:J4"/>
    <mergeCell ref="A7:B7"/>
    <mergeCell ref="C7:D7"/>
    <mergeCell ref="E7:G7"/>
    <mergeCell ref="H7:J7"/>
    <mergeCell ref="A57:G57"/>
    <mergeCell ref="H57:J57"/>
  </mergeCells>
  <printOptions horizontalCentered="1"/>
  <pageMargins left="0.39375" right="0.39375" top="0.5902777777777778" bottom="0.5902777777777778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Mário Ricardo</dc:creator>
  <cp:keywords/>
  <dc:description/>
  <cp:lastModifiedBy>Ricardo de Alcantara Ferreira</cp:lastModifiedBy>
  <cp:lastPrinted>2015-07-16T15:41:49Z</cp:lastPrinted>
  <dcterms:created xsi:type="dcterms:W3CDTF">2009-04-02T15:06:20Z</dcterms:created>
  <dcterms:modified xsi:type="dcterms:W3CDTF">2016-02-12T15:58:23Z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