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45" windowWidth="11100" windowHeight="5235" activeTab="0"/>
  </bookViews>
  <sheets>
    <sheet name="ADM - SUBTÉRREO" sheetId="1" r:id="rId1"/>
    <sheet name="ADM - TÉRREO" sheetId="2" r:id="rId2"/>
    <sheet name="ADM - SUPERIOR" sheetId="3" r:id="rId3"/>
  </sheets>
  <definedNames>
    <definedName name="a" localSheetId="2">'ADM - SUPERIOR'!#REF!</definedName>
    <definedName name="a" localSheetId="1">'ADM - TÉRREO'!#REF!</definedName>
    <definedName name="a">'ADM - SUBTÉRREO'!#REF!</definedName>
    <definedName name="_xlnm.Print_Area" localSheetId="0">'ADM - SUBTÉRREO'!$A$1:$I$143</definedName>
    <definedName name="_xlnm.Print_Area" localSheetId="2">'ADM - SUPERIOR'!$A$1:$I$108</definedName>
    <definedName name="_xlnm.Print_Area" localSheetId="1">'ADM - TÉRREO'!$A$1:$I$244</definedName>
  </definedNames>
  <calcPr fullCalcOnLoad="1"/>
</workbook>
</file>

<file path=xl/sharedStrings.xml><?xml version="1.0" encoding="utf-8"?>
<sst xmlns="http://schemas.openxmlformats.org/spreadsheetml/2006/main" count="1826" uniqueCount="583">
  <si>
    <t>Área:</t>
  </si>
  <si>
    <t>m</t>
  </si>
  <si>
    <t>CUSTO DA OBRA</t>
  </si>
  <si>
    <t>CUSTO TOTAL DA OBRA</t>
  </si>
  <si>
    <t>ITEM</t>
  </si>
  <si>
    <t>DESCRIÇÃO</t>
  </si>
  <si>
    <t>QUANT.</t>
  </si>
  <si>
    <t>UN.</t>
  </si>
  <si>
    <t xml:space="preserve">R$ M.D.O. </t>
  </si>
  <si>
    <t>R$ MAT.</t>
  </si>
  <si>
    <t>R$ SERVIÇO</t>
  </si>
  <si>
    <t xml:space="preserve">R$ TOTAL </t>
  </si>
  <si>
    <t>%</t>
  </si>
  <si>
    <t>OBSERVAÇÕES</t>
  </si>
  <si>
    <t>Este orçamento levou em consideração as leis sociais.</t>
  </si>
  <si>
    <t>Este orçamento é meramente informativo. A relação dos serviços, assim como seus quantitativos e composições, é de inteira responsabilidade da empresa Contratada. O mesmo se aplica ao BDI.</t>
  </si>
  <si>
    <t>unid</t>
  </si>
  <si>
    <t>TOTAL</t>
  </si>
  <si>
    <t>CAIXAS DE PASSAGEM E QUADROS DE DISTRIBUIÇÃO</t>
  </si>
  <si>
    <t>DUTOS E CANAIS PARA FIOS E CABOS</t>
  </si>
  <si>
    <t>ILUMINAÇÃO</t>
  </si>
  <si>
    <t>Fernando Melo Franco</t>
  </si>
  <si>
    <t>Engenheiro Eletricista</t>
  </si>
  <si>
    <t>CONFEA/CREA 11.179/D-GO</t>
  </si>
  <si>
    <t>___________________________</t>
  </si>
  <si>
    <t>TOMADAS</t>
  </si>
  <si>
    <t>FIOS E CABOS - EXCLUSIVOS PARA DISTRIBUIÇÃO DOS RAMAIS</t>
  </si>
  <si>
    <t>Valor por (R$/m²):</t>
  </si>
  <si>
    <t>Box Reto 3/4"</t>
  </si>
  <si>
    <t>Eletroduto flexivel revestido tipo copex 3/4"</t>
  </si>
  <si>
    <t>barra</t>
  </si>
  <si>
    <t>INTERRUPTORES</t>
  </si>
  <si>
    <t>und</t>
  </si>
  <si>
    <t>Cabo flexível 2,5mm² - isolação para b.t. anti-chama 750 Volts - cor vermelho (fase) - tipo cabinho</t>
  </si>
  <si>
    <t>Cabo flexível 6,0mm² - isolação para b.t. anti-chama 750 Volts - cor vermelho (fase) - tipo cabinho</t>
  </si>
  <si>
    <t>Cabo flexível 6,0mm² - isolação para b.t. anti-chama 750 Volts - cor azul ( neutro ) - tipo cabinho</t>
  </si>
  <si>
    <t>Cabo flexível 6,0mm² - isolação para b.t. anti-chama 750 Volts - cor verde  (terra) - tipo cabinho</t>
  </si>
  <si>
    <t>QUADROS DE DISTRIBUIÇÃO</t>
  </si>
  <si>
    <t>3</t>
  </si>
  <si>
    <t>6.10</t>
  </si>
  <si>
    <t>6.11</t>
  </si>
  <si>
    <t>6.12</t>
  </si>
  <si>
    <t>INSTALAÇÕES ELÉTRICAS</t>
  </si>
  <si>
    <t>Cabo flexível 2,5mm² - isolação para b.t. anti-chama 750 Volts - cor azul  (neutro) - tipo cabinho</t>
  </si>
  <si>
    <t>Cabo flexível 2,5mm² - isolação para b.t. anti-chama - 750 Volts - cor verde(terra ) - tipo cabinho</t>
  </si>
  <si>
    <t>Cabo flexível 2,5mm² - isolação para b.t. anti-chama 750 Volts - cor  branco (retorno) - tipo cabinho</t>
  </si>
  <si>
    <t xml:space="preserve">DISJUNTORES </t>
  </si>
  <si>
    <t>4</t>
  </si>
  <si>
    <t>4.12</t>
  </si>
  <si>
    <t>4.13</t>
  </si>
  <si>
    <t>4.15</t>
  </si>
  <si>
    <t>4.16</t>
  </si>
  <si>
    <t xml:space="preserve">Espelho para interruptor com uma tecla, instalado em parede de alvenaria </t>
  </si>
  <si>
    <t>Tampa cega para condulet 3/4"</t>
  </si>
  <si>
    <t>4.10</t>
  </si>
  <si>
    <t>4.14</t>
  </si>
  <si>
    <t>Data:</t>
  </si>
  <si>
    <t>A LICITANTE deverá apresentar um cronograma físico-financeiro que será analisado e aprovado pela IFG, caso venha a ser ela a contratada.</t>
  </si>
  <si>
    <t>Eletroduto flexivel revestido tipo copex 1"</t>
  </si>
  <si>
    <t>4.11</t>
  </si>
  <si>
    <t>6.13</t>
  </si>
  <si>
    <t>6.14</t>
  </si>
  <si>
    <t>6.15</t>
  </si>
  <si>
    <t>6.16</t>
  </si>
  <si>
    <t>3.1</t>
  </si>
  <si>
    <t>3.1.1</t>
  </si>
  <si>
    <t>3.1.2</t>
  </si>
  <si>
    <t>SINAPI</t>
  </si>
  <si>
    <t>3.1.3</t>
  </si>
  <si>
    <t>3.1.4</t>
  </si>
  <si>
    <t>AGETOP</t>
  </si>
  <si>
    <t>3.1.5</t>
  </si>
  <si>
    <t>3.1.6</t>
  </si>
  <si>
    <t>3.1.7</t>
  </si>
  <si>
    <t>3.1.8</t>
  </si>
  <si>
    <t>3.1.9</t>
  </si>
  <si>
    <t>3.1.10</t>
  </si>
  <si>
    <t xml:space="preserve">74130/004 </t>
  </si>
  <si>
    <t>3.1.11</t>
  </si>
  <si>
    <t>3.1.12</t>
  </si>
  <si>
    <t>3.2</t>
  </si>
  <si>
    <t>3.2.1</t>
  </si>
  <si>
    <t>3.2.2</t>
  </si>
  <si>
    <t>3.2.3</t>
  </si>
  <si>
    <t>3.2.4</t>
  </si>
  <si>
    <t xml:space="preserve">74130/006 </t>
  </si>
  <si>
    <t>COTAÇÃO</t>
  </si>
  <si>
    <t xml:space="preserve"> 74130/005</t>
  </si>
  <si>
    <t>73860/008</t>
  </si>
  <si>
    <t>Interruptor simples de duas seções .SAB 10A - 220V linha  Pial Legrand ou equivalente. Instalado em condulete  (4x2x2)"</t>
  </si>
  <si>
    <t>Espelho para Interruptor com  uma tecla, Instalado em condulete</t>
  </si>
  <si>
    <t>Espelho para Interruptor com  duas teclas, Instalado em condulete</t>
  </si>
  <si>
    <t>BDI (25%)</t>
  </si>
  <si>
    <t>Foi estimado um BDI de 25% para esta obra, entretanto, o custo do BDI de cada empresa é individual e deverá contemplar todos os serviços previstos no Edital e que não estão diretamente contemplados nos serviços discriminados na presente planilha.</t>
  </si>
  <si>
    <t>INSTITUTO FEDERAL DE GOIÁS</t>
  </si>
  <si>
    <t>Unidade: IFG-SENADOR CANEDO (ADMINISTRAÇÃO)</t>
  </si>
  <si>
    <t>Endereço: ROD GO-352, KM 7; QUINHÃO 12-E - SENADOR CANEDO - GOIÁS</t>
  </si>
  <si>
    <t>Processo:</t>
  </si>
  <si>
    <t>PLANILHA ORÇAMENTÁRIA - IFG ADMINISTRAÇÃO SUBTÉRREO</t>
  </si>
  <si>
    <t>AGETOP/SINAPI</t>
  </si>
  <si>
    <t>1.5</t>
  </si>
  <si>
    <t>1.6</t>
  </si>
  <si>
    <t>1.1</t>
  </si>
  <si>
    <t>1.2</t>
  </si>
  <si>
    <t>1.3</t>
  </si>
  <si>
    <t>1.4</t>
  </si>
  <si>
    <t>6.1</t>
  </si>
  <si>
    <t>Cabo multipolar PP espiralado 2,5mm²</t>
  </si>
  <si>
    <t>Moldura de 2 pontos - multiway ou equivalente</t>
  </si>
  <si>
    <t>1.7</t>
  </si>
  <si>
    <t>1.8</t>
  </si>
  <si>
    <t>1.9</t>
  </si>
  <si>
    <t>1.10</t>
  </si>
  <si>
    <t>1.11</t>
  </si>
  <si>
    <t>1.12</t>
  </si>
  <si>
    <t>Tomada Simples Monofásica 10A - 220V (2P+T) hexagonal com espelho instalada em parede de alvenaria cx 4x2" de acordo com a NBR14136.</t>
  </si>
  <si>
    <t>Tomada Simples Monofásica 10A -220V (2P+T) hexagonal com espelho instalada em condulete FoGo 3/4"</t>
  </si>
  <si>
    <t>Tomada Dupla Monofásica 10A -220V (2P+T) hexagonal com espelho instalada em condulete FoGo 3/4"</t>
  </si>
  <si>
    <t>Tomada Simples Monofásica 10A -110V (2P+T) hexagonal com espelho instalada em condulete FoGo 3/4"</t>
  </si>
  <si>
    <t>Tomada Dupla Monofásica 10A -110V (2P+T) hexagonal com espelho instalada em condulete FoGo 3/4"</t>
  </si>
  <si>
    <t>Tomada Simples Monofásica 20A -220V (2P+T) hexagonal com espelho instalada com condulete FoGo 3/4"</t>
  </si>
  <si>
    <t>Tomada Trifásica Industrial 16A - 3P+N+T</t>
  </si>
  <si>
    <t>Plugue para tomada trifásica (3P+N+T) industrial 16A</t>
  </si>
  <si>
    <t>Tomada Trifásica Industrial 32A - 3P+N+T</t>
  </si>
  <si>
    <t>Plugue para tomada trifásica (3P+N+T) industrial 32A</t>
  </si>
  <si>
    <t>Tomada trifásica (3P+N+T) industrial 16A com caixa 125x220cm com suporte para 2 tomadas tipo suspensa</t>
  </si>
  <si>
    <t>Caixa de Passagem (4x2x2)'' em ferro galvanizado - instalação aparente.</t>
  </si>
  <si>
    <t>Caixa de Passagem (4x4x2)'' em ferro galvanizado - instalação aparente.</t>
  </si>
  <si>
    <t>Condulete tipo "L" em liga de alumínio 3/4"</t>
  </si>
  <si>
    <t>Condulete tipo "X" em liga de alumínio 3/4"</t>
  </si>
  <si>
    <t>2.1</t>
  </si>
  <si>
    <t>2.2</t>
  </si>
  <si>
    <t>2.3</t>
  </si>
  <si>
    <t>2.4</t>
  </si>
  <si>
    <t>2.5</t>
  </si>
  <si>
    <t>COMPONENTES DO QUADRO  DE DISTRIBUIÇÃO - NBR ICE - 60439 (TTA-PTTA) QDF-S</t>
  </si>
  <si>
    <t>1- Quadro de Distribuição Tipo Armario 1400x600x230mm</t>
  </si>
  <si>
    <t xml:space="preserve">2- Alimentador geral ( disjuntor tripolar 500A 3VT) com disparador geral </t>
  </si>
  <si>
    <t>3- Disjuntor Tripolar 3VT 175A em caixa moldada</t>
  </si>
  <si>
    <t>6- Disjuntor Monopolar 5 SX1 20A - Curva C</t>
  </si>
  <si>
    <t>5- Disjuntor Monopolar 5 SX1 16A - Curva C</t>
  </si>
  <si>
    <t>7- Disjuntor Tripolar 5SX1 32A - Curva C</t>
  </si>
  <si>
    <t>3.1.13</t>
  </si>
  <si>
    <t>3.1.14</t>
  </si>
  <si>
    <t>Quadro Universal de embutir trifásico com barramentos fase/neutro/terra de 18 elementos (QFL3-0/QFL4-0/QFL7-0/QFLE7-0)</t>
  </si>
  <si>
    <t>Quadro Universal de embutir trifásico com barramentos fase/neutro/terra de 30 elementos (QFL1-0/QFL2-0/QFL6-0/QFL8-0)</t>
  </si>
  <si>
    <t>QUADROS DE FORÇA DE ARMÁRIO (500x400x200)mm. QUADRO DE SOBREPOR, COM FLANGE NA PARTE INFERIOR, FECHO FENDA METÁLICO E PLACA DE MONTAGEM. PORTA REMOVÍVEL COM ABERTURA DE 130 GRAUS E BORRACHA DE VEDAÇÃO. EM CHAPA DE AÇO TRATADA A BASE DE FOSFATO DE FERRO E PINTURA A PÓ. (QFL5-0)</t>
  </si>
  <si>
    <t>QUADROS DE FORÇA DE ARMÁRIO (800x600x200)mm. QUADRO DE SOBREPOR, COM FLANGE NA PARTE INFERIOR, FECHO FENDA METÁLICO E PLACA DE MONTAGEM. PORTA REMOVÍVEL COM ABERTURA DE 130 GRAUS E BORRACHA DE VEDAÇÃO. EM CHAPA DE AÇO TRATADA A BASE DE FOSFATO DE FERRO E PINTURA A PÓ. (QFL9-0)</t>
  </si>
  <si>
    <t>Eletroperfil liso em Chapa Galvanizada  a Fogo Segundo Norma NBR 6323- Acabamento -50x50x3000mm</t>
  </si>
  <si>
    <t>Tampa para Eletroperfil em Chapa Galvanizada a Fogo Segundo Norma NBR 6323 - Dimensão 50x50x3000mm</t>
  </si>
  <si>
    <t>Curva 90º vertical para Eletroperfil - 50x50mm</t>
  </si>
  <si>
    <t>Curva 90º horizontal para eletroperfil - 50x50mm</t>
  </si>
  <si>
    <t>T 90º horizontal para eletroperfil - 50x50mm</t>
  </si>
  <si>
    <t>T 90º vertical para eletroperfil - 50x50mm</t>
  </si>
  <si>
    <t>Eletrocalha Lisa (200x100x3000)mm - chapa #18 REF.:121-0100/50-Z, com tampa de pressão REF.: 126-100  (MOPA OU EQUIVALENTE)</t>
  </si>
  <si>
    <t>Emenda interna para eletrocalha (200x100)mm com parafuso e porcas de fixação.</t>
  </si>
  <si>
    <t>Curva horizontal 90º - Eletrocalha (200x100)</t>
  </si>
  <si>
    <t>Vergalhão rosca completo Ø5/8" barra 3,0m</t>
  </si>
  <si>
    <t>Suporte de suspensão simples para tirante</t>
  </si>
  <si>
    <t>Eletroduto PVC - 4" Rígido + luva</t>
  </si>
  <si>
    <t>Disjuntor Monopolar 5 SX1 16A</t>
  </si>
  <si>
    <t>Disjuntor Monopolar 5 SX1 20A</t>
  </si>
  <si>
    <t>Disjuntor Tripolar  5 SX1 20A</t>
  </si>
  <si>
    <t>Disjuntor Tripolar  5 SX1 25A</t>
  </si>
  <si>
    <t>Disjuntor Tripolar  5 SX1 32A</t>
  </si>
  <si>
    <t>Disjuntor Tripolar  5 SX1 40A</t>
  </si>
  <si>
    <t>Disjuntor Tripolar  5 SX1 60A</t>
  </si>
  <si>
    <t>Disjuntor Tripolar 3 VT 175A em caixa moldada</t>
  </si>
  <si>
    <t>Cabo flexível 1,5mm² - isolação para b.t. anti-chama 750 Volts - cor vermelho (fase) - tipo cabinho</t>
  </si>
  <si>
    <t>Cabo flexível 1,5mm² - isolação para b.t. anti-chama 750 Volts - cor azul  (neutro) - tipo cabinho</t>
  </si>
  <si>
    <t>Cabo flexível 1,5mm² - isolação para b.t. anti-chama - 750 Volts - cor verde(terra ) - tipo cabinho</t>
  </si>
  <si>
    <t>Cabo flexível 1,5mm² - isolação para b.t. anti-chama 750 Volts - cor  branco (retorno) - tipo cabinho</t>
  </si>
  <si>
    <t>Cabo flexível 4,0mm² - isolação para b.t. anti-chama 750 Volts - cor vermelho (fase) - tipo cabinho</t>
  </si>
  <si>
    <t>Cabo flexível 4,0mm² - isolação para b.t. anti-chama 750 Volts - cor azul ( neutro ) - tipo cabinho</t>
  </si>
  <si>
    <t>Cabo flexível 4,0mm² - isolação para b.t. anti-chama 750 Volts - cor verde  (terra) - tipo cabinho</t>
  </si>
  <si>
    <t>Cabo flexível 10,0mm² - isolação para b.t. anti-chama 750 Volts - cor vermelho (fase) - tipo cabinho</t>
  </si>
  <si>
    <t>Cabo flexível 10,0mm² - isolação para b.t. anti-chama 750 Volts - cor azul ( neutro ) - tipo cabinho</t>
  </si>
  <si>
    <t>Cabo flexível 10,0mm² - isolação para b.t. anti-chama 750 Volts - cor verde  (terra) - tipo cabinho</t>
  </si>
  <si>
    <t>Cabo unipolar 16mm² - PVC 70ºC - Cor preto (fase)</t>
  </si>
  <si>
    <t>Cabo unipolar 16mm² - PVC 70ºC - Cor azul (neutro)</t>
  </si>
  <si>
    <t>Cabo unipolar 16mm² - PVC 70ºC - Cor verde (terra)</t>
  </si>
  <si>
    <t>Cabo unipolar 70mm² - PVC 70ºC - Cor preto (fase)</t>
  </si>
  <si>
    <t>Cabo unipolar 70mm² - PVC 70ºC - Cor azul (neutro)</t>
  </si>
  <si>
    <t>Cabo unipolar 35mm² - PVC 70ºC - Cor verde (terra)</t>
  </si>
  <si>
    <t>Cabo unipolar 95mm² - PVC 70ºC - Cor preto (fase)</t>
  </si>
  <si>
    <t>Cabo unipolar 95mm² - PVC 70ºC - Cor azul (neutro)</t>
  </si>
  <si>
    <t>Cabo unipolar 50mm² - PVC 70ºC - Cor verde (terra)</t>
  </si>
  <si>
    <t>Cabo unipolar 185mm² - EPR/XLPE 90ºC - Cor cinza (fase)</t>
  </si>
  <si>
    <t>Cabo unipolar 185mm² - EPR/XLPE 90ºC - Cor azul (neutro)</t>
  </si>
  <si>
    <t>Cabo unipolar 95mm² - EPR/XLPE 90ºC - Cor verde (terra)</t>
  </si>
  <si>
    <t>Interruptor simples de uma seção .SA 10A - 220V linha  Pial Legrand ou equivalente. Instalado em condulete  (4x2x2)"</t>
  </si>
  <si>
    <t>Interruptor simples de três seções .SABC 10A - 220V linha  Pial Legrand ou equivalente. Instalado em condulete  (4x2x2)"</t>
  </si>
  <si>
    <t>Interruptor paralelo de uma seção  SWA 10A-220V linha Pial Legrand ou equivalente.  Instalado em condulete (4x2x2)"</t>
  </si>
  <si>
    <t xml:space="preserve">Interruptor simples de uma seção .SA 10A - 220V linha pial legrand ou equivalente. Instalado em CP (4x2x2)" em parede de alvenaria </t>
  </si>
  <si>
    <t xml:space="preserve">Interruptor  paralelo de uma seção .SWA 10A - 220V linha pial legrand ou equivalente. Instalado em CP (4x2x2)" em parede de alvenaria </t>
  </si>
  <si>
    <t>Espelho para Interruptor com  três teclas, Instalado em condulete</t>
  </si>
  <si>
    <t xml:space="preserve">Luminária de sobrepor para 2 lâmpadas fluorescentes tubulares de 32W. Corpo e aletas planas em chapa de aço tratada com acabamento em pintura eletrostática na cor branca. Refletor em alumínio anodizado de alto brilho. Alojamento do reator na cabeceira. Equipada com porta-lâmpada antivibratório em policarbonato, com trava de segurança e proteção contra aquecimento nos contatos.
</t>
  </si>
  <si>
    <t xml:space="preserve">Luminária de sobrepor para 2 lâmpadas fluorescentes tubulares de 32W. Corpo em policarbonato injetado e refletor em chapa de aço tratada com acabamento em pintura eletrostática na cor branca. Difusor em policarbonato injetado frisado de alto impacto com acabamento externo liso e estabilizado para raios UV. Vedação em gel silicone contínuo e grau de proteção IP-65. Possui fechos e prensa-cabo injetados em nylon (para cabos de Ø 6 a 12 mm.). Instalação em perfilado por suspensão tipo gancho I-14 (não inclusos). Equipada com porta-lâmpada antivibratório em policarbonato, com trava de segurança e proteção contra aquecimento nos contatos.
</t>
  </si>
  <si>
    <t xml:space="preserve">Luminária de sobrepor para 2 lâmpadas fluorescentes tubulares de 32W. Corpo e refletor em chapa de aço tratada com acabamento em pintura eletrostática na cor branca. Alojamento do reator na cabeceira. Equipada com porta-lâmpada antivibratório em policarbonato, com trava de segurança e proteção contra aquecimento nos contatos.
</t>
  </si>
  <si>
    <t xml:space="preserve">Luminária de sobrepor para 2 lâmpadas fluorescentes tubulares de 16W. Corpo e refletor em chapa de aço tratada com acabamento em pintura eletrostática na cor branca. Alojamento do reator na cabeceira. Equipada com porta-lâmpada antivibratório em policarbonato, com trava de segurança e proteção contra aquecimento nos contatos.
</t>
  </si>
  <si>
    <t xml:space="preserve">Luminária de sobrepor tipo arandela para 1 lâmpada fluorescente compacta eletrônica de 60W. Corpo e grade frontal de proteção em alumínio fundido com acabamento em pintura eletrostática na cor branca. Difusor em vidro transparente frisado.
</t>
  </si>
  <si>
    <t xml:space="preserve">LUMINÁRIA DE EMERGÊNCIA BIVOLT COM 30 LED's 2W.
</t>
  </si>
  <si>
    <t>Caixa octagonal em ferro esmaltado</t>
  </si>
  <si>
    <t>EQUIPAMENTOS</t>
  </si>
  <si>
    <t>Nobreak on-line, senoidal, estabilizado, dupla conversão, 10kVA com entrada trifásica 380VAC e saída trifásica 220VAC, autonomia mínima de 20 minutos a plena carga, saída para gerenciamento via microcomputador, Bypass manual, saída isolada da rede.</t>
  </si>
  <si>
    <t>Tê horizontal de descida 90º - Eletrocalha (200x100)</t>
  </si>
  <si>
    <t>2.6</t>
  </si>
  <si>
    <t>4.1</t>
  </si>
  <si>
    <t>4.2</t>
  </si>
  <si>
    <t>4.3</t>
  </si>
  <si>
    <t>4.4</t>
  </si>
  <si>
    <t>4.5</t>
  </si>
  <si>
    <t>4.6</t>
  </si>
  <si>
    <t>4.7</t>
  </si>
  <si>
    <t>4.8</t>
  </si>
  <si>
    <t>4.9</t>
  </si>
  <si>
    <t>5.1</t>
  </si>
  <si>
    <t>5.2</t>
  </si>
  <si>
    <t>5.3</t>
  </si>
  <si>
    <t>5.4</t>
  </si>
  <si>
    <t>5.5</t>
  </si>
  <si>
    <t>5.6</t>
  </si>
  <si>
    <t>5.7</t>
  </si>
  <si>
    <t>5.8</t>
  </si>
  <si>
    <t>5.9</t>
  </si>
  <si>
    <t>6.2</t>
  </si>
  <si>
    <t>6.3</t>
  </si>
  <si>
    <t>6.4</t>
  </si>
  <si>
    <t>6.5</t>
  </si>
  <si>
    <t>6.6</t>
  </si>
  <si>
    <t>6.7</t>
  </si>
  <si>
    <t>6.8</t>
  </si>
  <si>
    <t>6.9</t>
  </si>
  <si>
    <t>6.17</t>
  </si>
  <si>
    <t>6.18</t>
  </si>
  <si>
    <t>6.19</t>
  </si>
  <si>
    <t>6.20</t>
  </si>
  <si>
    <t>6.21</t>
  </si>
  <si>
    <t>6.22</t>
  </si>
  <si>
    <t>6.23</t>
  </si>
  <si>
    <t>6.24</t>
  </si>
  <si>
    <t>6.25</t>
  </si>
  <si>
    <t>6.26</t>
  </si>
  <si>
    <t>6.27</t>
  </si>
  <si>
    <t>6.28</t>
  </si>
  <si>
    <t>6.29</t>
  </si>
  <si>
    <t>6.30</t>
  </si>
  <si>
    <t>7.1</t>
  </si>
  <si>
    <t>7.2</t>
  </si>
  <si>
    <t>7.3</t>
  </si>
  <si>
    <t>7.4</t>
  </si>
  <si>
    <t>7.5</t>
  </si>
  <si>
    <t>7.6</t>
  </si>
  <si>
    <t>7.7</t>
  </si>
  <si>
    <t>7.8</t>
  </si>
  <si>
    <t>7.9</t>
  </si>
  <si>
    <t>7.10</t>
  </si>
  <si>
    <t>8.1</t>
  </si>
  <si>
    <t>8.2</t>
  </si>
  <si>
    <t>8.3</t>
  </si>
  <si>
    <t>8.4</t>
  </si>
  <si>
    <t>8.5</t>
  </si>
  <si>
    <t>8.6</t>
  </si>
  <si>
    <t>9.1</t>
  </si>
  <si>
    <t xml:space="preserve">73861/014 </t>
  </si>
  <si>
    <t xml:space="preserve">73861/017 </t>
  </si>
  <si>
    <t xml:space="preserve">74130/009 </t>
  </si>
  <si>
    <t>4- Disjuntor Tripolar 3 VT 125A</t>
  </si>
  <si>
    <t>Disjuntor Tripolar 3VT 125A</t>
  </si>
  <si>
    <t xml:space="preserve"> 74130/001</t>
  </si>
  <si>
    <t>73860/007</t>
  </si>
  <si>
    <t xml:space="preserve"> 73860/009 </t>
  </si>
  <si>
    <t xml:space="preserve"> 73860/010</t>
  </si>
  <si>
    <t xml:space="preserve"> 73860/011</t>
  </si>
  <si>
    <t>Tomada Dupla Monofásica 10A -220V (2P+T) hexagonal instalada em canaleta BC FAME ou equivalente</t>
  </si>
  <si>
    <t>1.13</t>
  </si>
  <si>
    <t>COMPOSIÇÃO</t>
  </si>
  <si>
    <t>8- Disjuntor Tripolar 5SX1 40A - Curva C</t>
  </si>
  <si>
    <t>9- Disjuntor Tripolar 5SX1 60A - Curva C</t>
  </si>
  <si>
    <t>10- Disjuntor Tripolar 5SX1 70A - Curva C</t>
  </si>
  <si>
    <t xml:space="preserve">11- DR- Interruptor Diferencial Residual 30mA - 25A </t>
  </si>
  <si>
    <t>12- DPS -Dispositivo de Proteção Contra Surtos 275V - 40Ka</t>
  </si>
  <si>
    <t>13-Barramentos de fase/neutro/terra- Isoladores-/terminais/conectores/canaletas (KIT) - Principal</t>
  </si>
  <si>
    <t>14-Barramentos de fase/neutro/terra- Isoladores-/terminais/conectores/canaletas (KIT) - Auxiliar</t>
  </si>
  <si>
    <t>PLANILHA ORÇAMENTÁRIA - IFG ADMINISTRAÇÃO PAVIMENTO SUPERIOR</t>
  </si>
  <si>
    <t>Tomada Simples Monofásica 10A -220V (2P+T) hexagonal instalada em canaleta BC FAME ou equivalente</t>
  </si>
  <si>
    <t>Moldura de 1 ponto - multiway ou equivalente</t>
  </si>
  <si>
    <t>Caixa de Passagem Metálica (20x20x12)cm  - instalação aparente.</t>
  </si>
  <si>
    <t>unid.</t>
  </si>
  <si>
    <t>COMPONENTES DO QUADRO  DE DISTRIBUIÇÃO - NBR ICE - 60439 (TTA-PTTA) QDF-1</t>
  </si>
  <si>
    <t xml:space="preserve">2- Alimentador geral ( disjuntor tripolar 175A 3VT) com disparador geral </t>
  </si>
  <si>
    <r>
      <rPr>
        <b/>
        <sz val="8"/>
        <rFont val="Arial"/>
        <family val="2"/>
      </rPr>
      <t xml:space="preserve">Nota: </t>
    </r>
    <r>
      <rPr>
        <sz val="8"/>
        <rFont val="Arial"/>
        <family val="2"/>
      </rPr>
      <t>Consultar Diagrama Unifilar para construir uma entrada geral alimentadora do circuito Geral e dos demais circuitos auxiliares do mesmo. O barramento Principal deve suportar uma corrente Nominal igual ou Superior a 400A - Os barramentos dos circuitos auxiliares uma corrente Nominal igual ou superior a 400A.</t>
    </r>
  </si>
  <si>
    <r>
      <rPr>
        <b/>
        <sz val="8"/>
        <rFont val="Arial"/>
        <family val="2"/>
      </rPr>
      <t xml:space="preserve">Nota: </t>
    </r>
    <r>
      <rPr>
        <sz val="8"/>
        <rFont val="Arial"/>
        <family val="2"/>
      </rPr>
      <t>Consultar Diagrama Unifilar para construir uma entrada geral alimentadora do circuito Geral e dos demais circuitos auxiliares do mesmo. O barramento Principal deve suportar uma corrente Nominal igual ou Superior a 1000A - Os barramentos dos circuitos auxiliares uma corrente Nominal igual ou superior a 1000A.</t>
    </r>
  </si>
  <si>
    <t>Tê horizontal 90º - Eletrocalha (200x100)</t>
  </si>
  <si>
    <t>Curva vertical de descida 90º - Eletrocalha (200x100)</t>
  </si>
  <si>
    <t>Eletroduto PVC - 3" Rígido + luva</t>
  </si>
  <si>
    <t>Cabo unipolar 50mm² - PVC 70ºC - Cor preto (fase)</t>
  </si>
  <si>
    <t>Cabo unipolar 50mm² - PVC 70ºC - Cor azul (neutro)</t>
  </si>
  <si>
    <t>Cabo unipolar 25mm² - PVC 70ºC - Cor verde (terra)</t>
  </si>
  <si>
    <t>Cabo unipolar 70mm² - EPR/XLPE 90ºC - Cor cinza (fase)</t>
  </si>
  <si>
    <t>Cabo unipolar 70mm² - EPR/XLPE 90ºC - Cor azul (neutro)</t>
  </si>
  <si>
    <t>Cabo unipolar 35mm² - EPR/XLPE 90ºC - Cor verde (terra)</t>
  </si>
  <si>
    <t>Interruptor  paralelo de duas seções .SWAB 10A - 220V linha pial legrand ou equivalente.  Instalado em condulete (4x2x2)"</t>
  </si>
  <si>
    <t>Interruptor  paralelo de quatro seções .SWABCD 10A - 220V linha pial legrand ou equivalente. Instalado em condulete (4x4x2)"</t>
  </si>
  <si>
    <t>Espelho para Interruptor com  quatro teclas, Instalado em condulete</t>
  </si>
  <si>
    <t>Quadro Universal de embutir trifásico com barramentos fase/neutro/terra de 12 elementos (QF-EL/QFBI)</t>
  </si>
  <si>
    <t>2.7</t>
  </si>
  <si>
    <t>3- Disjuntor Tripolar 3 VT 125A</t>
  </si>
  <si>
    <t>4- Disjuntor Monopolar 5 SX1 16A - Curva C</t>
  </si>
  <si>
    <t>5- Disjuntor Monopolar 5 SX1 20A - Curva C</t>
  </si>
  <si>
    <t>6- Disjuntor Tripolar 5SX1 32A - Curva C</t>
  </si>
  <si>
    <t xml:space="preserve">7- DR- Interruptor Diferencial Residual 30mA - 25A </t>
  </si>
  <si>
    <t>8- DPS -Dispositivo de Proteção Contra Surtos 275V - 40Ka</t>
  </si>
  <si>
    <t>9-Barramentos de fase/neutro/terra- Isoladores-/terminais/conectores/canaletas (KIT) - Principal</t>
  </si>
  <si>
    <t>10-Barramentos de fase/neutro/terra- Isoladores-/terminais/conectores/canaletas (KIT) - Auxiliar</t>
  </si>
  <si>
    <t>7.11</t>
  </si>
  <si>
    <t>7.12</t>
  </si>
  <si>
    <t>7.13</t>
  </si>
  <si>
    <t>PLANILHA ORÇAMENTÁRIA - IFG ADMINISTRAÇÃO TÉRREO</t>
  </si>
  <si>
    <t>Eletroduto FoGo rígido 3/4"</t>
  </si>
  <si>
    <t>Eletroduto FoGo rígido 1"</t>
  </si>
  <si>
    <t>4.17</t>
  </si>
  <si>
    <t>Caixa de Passagem (4x2x2)'' a 2,10m do piso com tampa cega de furo central para conexão através de bornes sindal dos cabos de alimentação do chuveiro.</t>
  </si>
  <si>
    <t>2.8</t>
  </si>
  <si>
    <t xml:space="preserve">2- Alimentador geral ( disjuntor tripolar 800A 3VT) com disparador geral </t>
  </si>
  <si>
    <r>
      <rPr>
        <b/>
        <sz val="8"/>
        <rFont val="Arial"/>
        <family val="2"/>
      </rPr>
      <t xml:space="preserve">Nota: </t>
    </r>
    <r>
      <rPr>
        <sz val="8"/>
        <rFont val="Arial"/>
        <family val="2"/>
      </rPr>
      <t>Consultar Diagrama Unifilar para construir uma entrada geral alimentadora do circuito Geral e dos demais circuitos auxiliares do mesmo. O barramento Principal deve suportar uma corrente Nominal igual ou Superior a 2000A - Os barramentos dos circuitos auxiliares uma corrente Nominal igual ou superior a 2000A.</t>
    </r>
  </si>
  <si>
    <t>Interruptor simples de quatro seções .SABCD 10A - 220V linha  Pial Legrand ou equivalente. Instalado em condulete  (4x4x2)"</t>
  </si>
  <si>
    <t xml:space="preserve">Interruptor intermediário de uma seção .S4WA 10A - 220V linha pial legrand ou equivalente. Instalado em CP (4x2x2)" em parede de alvenaria </t>
  </si>
  <si>
    <t xml:space="preserve">3- Alimentador geral ( disjuntor tripolar 500A 3VT) com disparador geral </t>
  </si>
  <si>
    <t xml:space="preserve">4- Alimentador geral ( disjuntor tripolar 175A 3VT) com disparador geral </t>
  </si>
  <si>
    <t>5- Disjuntor Tripolar 3 VT 125A</t>
  </si>
  <si>
    <t>6- Disjuntor Monopolar 5 SX1 16A - Curva C</t>
  </si>
  <si>
    <t>7- Disjuntor Monopolar 5 SX1 20A - Curva C</t>
  </si>
  <si>
    <t>8- Disjuntor Monopolar 5 SX1 32A - Curva C</t>
  </si>
  <si>
    <t>9- Disjuntor Tripolar 5SX1 25A - Curva C</t>
  </si>
  <si>
    <t xml:space="preserve">10- DR- Interruptor Diferencial Residual 30mA - 25A </t>
  </si>
  <si>
    <t xml:space="preserve">11- DR- Interruptor Diferencial Residual 30mA - 40A </t>
  </si>
  <si>
    <t>7.14</t>
  </si>
  <si>
    <t>7.15</t>
  </si>
  <si>
    <t>74130/004</t>
  </si>
  <si>
    <t>1- Quadro de Distribuição Tipo Armario 1900x800x600mm</t>
  </si>
  <si>
    <t>CP (4"X2"X2") embutida em alvenaria</t>
  </si>
  <si>
    <t>INTERRUPTOR SIMPLES 10A-220V-INST.EM CP  (4"X 2'X2")</t>
  </si>
  <si>
    <t>CONDUTOR DE 2,5 mm2 flexível  cor pt , ROLO DE 100m-fase</t>
  </si>
  <si>
    <t>CONDUTOR DE 2,5 mm2 flexível  cor  azul clara , ROLO DE 100m -neutro</t>
  </si>
  <si>
    <t>CONDUTOR DE 2,5 mm2 flexível  cor vr , ROLO DE  50m-terra</t>
  </si>
  <si>
    <t>CONDUTOR DE 2,5 mm2 flexível  cor am , ROLO DE 50m-retorno</t>
  </si>
  <si>
    <t>NOBREAK 1000VA-220V-AUTONOMIA -2HSP/ SIST. DE ATUAÇÃO DO DISJUNTOR</t>
  </si>
  <si>
    <t xml:space="preserve">BUCHA DE PASSAGEM  COM TIRANTE, DIAMETRO=13mm EM  CHAPA DE AÇO (1700XX700X5)mm p/ fixação de isoladores ver det.proj. da subestação. </t>
  </si>
  <si>
    <t xml:space="preserve">BASE E CHAPA P/ ISOLADORES  SUPORTE PEDESTAL (1200X101,6)mm ver det.proj. da subestação. </t>
  </si>
  <si>
    <t xml:space="preserve">SUPORTE metálico para  fixação de buchas  (900X300)mm ver det.proj. da subestação. </t>
  </si>
  <si>
    <t xml:space="preserve">SUPORTE metálico para  fixação de  TP´S E TC´S   (1300X450)mm ver det.proj. da subestação. </t>
  </si>
  <si>
    <t xml:space="preserve">CP(50X100)mm metálica p/saida dos tp´s e tc´s   ver det.proj. da subestação. </t>
  </si>
  <si>
    <t>unidI</t>
  </si>
  <si>
    <t>LUVAS LATEX COM ISOLAMENTO 20KV</t>
  </si>
  <si>
    <t xml:space="preserve">SUPORTE metálico para  fixação de  TP DE EMERGENCIA  ver det.proj. da subestação. </t>
  </si>
  <si>
    <t xml:space="preserve">CP(150X120X65)mm metalica p/saida dos tp´s e tc´s   ver det.proj. da subestação. </t>
  </si>
  <si>
    <t>SOLDA EXOTERMICA.</t>
  </si>
  <si>
    <t>BASTÃO DE MANOBRA 20 KV</t>
  </si>
  <si>
    <t>ELETRODUTO, AÇO GALVANIZADO POR IMERSÃO A QUENTE PESADO Ø32 mm br de 3,0m.</t>
  </si>
  <si>
    <t>Und.</t>
  </si>
  <si>
    <t>LUVA DE AÇO GALVANIZADA POR IMERSÃO À QUENTE ∅ 32mm.</t>
  </si>
  <si>
    <t>OCULOS DE PROTEÇÃO</t>
  </si>
  <si>
    <t>BOTINA ELASTICA PARES-39,40,42</t>
  </si>
  <si>
    <t>uind</t>
  </si>
  <si>
    <t>CAPACETE CLASSE "A"</t>
  </si>
  <si>
    <t>CURVA LONGA DE AÇO GALVANIZADO POR IMERSÃO À QUENTE TIPO PESADA ∅ 32 mm.</t>
  </si>
  <si>
    <t>ELETRODUTO DE PVC RIGIDO   ∅ 19mm.COM LUVA BR DE 3,0M</t>
  </si>
  <si>
    <t>CP(40x40x15)cm metálica -EMBUTIDA  EM ALVENARIA P/COLOCAÇÃO DAS LUVAS DE MANOBRAS /NOBREAK</t>
  </si>
  <si>
    <t>TP AUXILIAR DE ILUMINAÇÃO DE EMERGENCIA 13,8V/√3 / 220V, 1000VA</t>
  </si>
  <si>
    <t>CHAVE FACA TRIPOLAR 15KV 400A COMANDO SIMULTANEO NBI - 95KV,  DOTADA DE INTERTRAVAMENTO MECANICO COM INDICADORES MEC. ABERTA E FECHADA , 10KA, NBI-95KV</t>
  </si>
  <si>
    <t>PARA-RAIO TIPO DISTRIBUIÇÃO 10KA POLIMÉRICO, CLASSE 12KV, COM PROTETOR SEM CENTELHADOR COM DESLIGADOR AUTOMÁTICO MCOV - 10,2KV, f=60Hz</t>
  </si>
  <si>
    <t>ISOLADOR TIPO PEDESTAL 15KV</t>
  </si>
  <si>
    <t xml:space="preserve">TUBO OCO DE COBRE ELETROLITICO 60mm² OU BARRA RETANGULAR DE COBRE </t>
  </si>
  <si>
    <t>PLACA INDICATIVA " ATENÇÃO ACESSO SOMENTE DE PESSOAS AUTORIZADAS NA GRADE DA TELA</t>
  </si>
  <si>
    <t>HASTE DE TERRA COBREADA TIPO COPERWELD 2400x16mm</t>
  </si>
  <si>
    <t>CORDOALHA DE ATERRAMENTO 70mm² NU (T)</t>
  </si>
  <si>
    <t>SOLDA EXOTERMICA P/ INTERLIGAÇÃO DAS MALHAS DE ATERRAMENTO</t>
  </si>
  <si>
    <t>PLACA INDICATIVA "PERIGO DE MORTE - ALTA TENSÃO" NA GRADE DA TELA</t>
  </si>
  <si>
    <t>TELA A PROVA DE INSETOS COM MALHA DE 10mm</t>
  </si>
  <si>
    <t>m2</t>
  </si>
  <si>
    <t>TRANSFORMADOR DE POTENCIAL PARA MEDIÇÃO 15KV TP 13,8V/√3 / 127V, 400VA-  * Fornecido pela CELG D
- TPs-1,2,3 projetados e construídos de acordo comas normas da ABNT, E DA CELG, NBR-6856-6820 e 10020 ,com as carateristicas elétricas construtivas; classe de tensão (KV)-15KV, - Uso interno(cubiculo blindado),-Grupo de ligação-1; Tensão suportável á frequência industrial (KV)-34,-Tensão suportável de impulso; atmosférico (KV)-95,-Potencia Termica Nominal (VA)-400,-Grupo de ligação-1; enrol. - 1 núcleo, Classe de exatidão - 0,3P75,-Relação nominal 120/1. 120:1, RTP-(13800V/1.73) / 115V/1.73.</t>
  </si>
  <si>
    <t>TRANSFORMADOR DE CORRENTE 100/5A PARA MEDIÇÃO CLASSE PRECISÃO 0,3% 13,8KV- * Fornecido pela CELG D
- TCs-1,2,3 projetados e construídos de acordo comas normas da ABNT e da CELG, NBR-6856-6821 E 10021 ,com as carateristicas elétricas construtivas, classe de tensão (KV)-15KV, - Uso interno(cubiculo blindado),-Fator térmico-1,5; Tensão suportável á frequência industrial (KV)-34,-Tensão suportável de impulso, atmosférico (KV)-95,-Relação nominal de transformação-75/5ª; enrolameto secundário - 1 núcleo, Classe de exatidão - 0,3C12,5.</t>
  </si>
  <si>
    <t>DISJUNTOR Á VÁCUO 13,8KV CORRENTE NOMINAL MINIMA 400A POTENCIA SIMETRICA 250MVA, IMPULSO 95KV, EQUIPADO COM  E 3XTC´S 150-5A E UM  RELES SECUNDÁRIO  URPE 7104 , FUNÇÕES 50/51 E 50n/51n  - COMANDO MANUAL E ELETRO-MAGNETICO IN 450A - MOD. AEG - F - 60HZ</t>
  </si>
  <si>
    <t>MUFLA TERMINAL PRIMARIA UNIPOLAR USO EXTERNO PARA CABO 35/70MM2 ISOL. 20/35KV EM EPR</t>
  </si>
  <si>
    <t>MEDIÇÃO EM A.T., DE KW, KWH E KVAR PADRÃO CELG, CAIXA DE MEDIDOR HOROSSAZONAL (420x580x205)mm</t>
  </si>
  <si>
    <t xml:space="preserve">VENEZIANA EM ALUMINIO ANODIZADO(450X640)mm P/ PROTEÇÃO DA MEDIÇÃO </t>
  </si>
  <si>
    <t>M²</t>
  </si>
  <si>
    <t>CP (25x25x25)cm EM ALVENARIA COM TAMPA DE FERRO PARA INSPEÇÃO DE ATERRAMENTO</t>
  </si>
  <si>
    <t>LUMINÁRIA MISTA 160W 220V, INSTALAÇÃO À 2m DO SOLO</t>
  </si>
  <si>
    <t>LUMINÁRIA DE EMERGENCIA DIALUX 2x8W - BAT. ALCALINA RECARREGÁVEL INSTALAÇÃO A 2,0 m DO SOLO</t>
  </si>
  <si>
    <t>EXTINTOR DE INCENDIO 6KG - CO2</t>
  </si>
  <si>
    <t>LUVA DE BORRACHA COM ISOL. PARA   20KV</t>
  </si>
  <si>
    <t>ELETRODUTO AÇO GALVANIZADO PESADO, POR IMERÇÃO Á QUENTE Ø125mm - Barra 3,0m</t>
  </si>
  <si>
    <t>ARAME GALVANIZADO 12 BWG</t>
  </si>
  <si>
    <t>KG</t>
  </si>
  <si>
    <t>ELETRODUTO AÇO GALVANIZADO PESADO, POR IMERÇÃO Á QUENTE Ø100mm - Barra 3,0m</t>
  </si>
  <si>
    <t>CURVA, DE RAIO LOMGO EM  ELETRODUTO, AÇO GALVANIZADO PESADO  Ø125m</t>
  </si>
  <si>
    <t>CP PRE MOLDADA EM CONCRETO CP3 (1000x800x1300)cm EM ALVENARIA PADRÃO CELG NTC-35</t>
  </si>
  <si>
    <t>PLACA INDICATIVA "NÃO OPERAR A CHAVE COM CARGA" NA GRADE DA TELA</t>
  </si>
  <si>
    <t>FITA ISOLANTE 3M,ROLO DE 20m</t>
  </si>
  <si>
    <t>FITA ISOLANTE  de auto fusão,ROLO DE 20m</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</si>
  <si>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</si>
  <si>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</si>
  <si>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</si>
  <si>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</si>
  <si>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</si>
  <si>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</si>
  <si>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</si>
  <si>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</si>
  <si>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</si>
  <si>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</si>
  <si>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</si>
  <si>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</si>
  <si>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</si>
  <si>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</si>
  <si>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</si>
  <si>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</si>
  <si>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</si>
  <si>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</si>
  <si>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</si>
  <si>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</si>
  <si>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</si>
  <si>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</si>
  <si>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</si>
  <si>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</si>
  <si>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</si>
  <si>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</si>
  <si>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</si>
  <si>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</si>
  <si>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</si>
  <si>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</si>
  <si>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</si>
  <si>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</si>
  <si>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</si>
  <si>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</si>
  <si>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</si>
  <si>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</si>
  <si>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</si>
  <si>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</si>
  <si>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</si>
  <si>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</si>
  <si>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</si>
  <si>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</si>
  <si>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</si>
  <si>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</si>
  <si>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</si>
  <si>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</si>
  <si>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</si>
  <si>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</si>
  <si>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</si>
  <si>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</si>
  <si>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</si>
  <si>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</si>
  <si>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</si>
  <si>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</si>
  <si>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72331</t>
  </si>
  <si>
    <t>72255</t>
  </si>
  <si>
    <t>FORNECIDO PELA CELG</t>
  </si>
  <si>
    <t>74067/004</t>
  </si>
  <si>
    <t>72554</t>
  </si>
  <si>
    <t>071331</t>
  </si>
  <si>
    <t>071321</t>
  </si>
  <si>
    <t>Quadro Universal de embutir trifásico com barramentos fase/neutro/terra de 12 elementos (QFL1-1/QFL2-1/QFB-1/QFB-2)</t>
  </si>
  <si>
    <t>Cabo unipolar 35mm² - PVC 70ºC - Cor preto (fase)</t>
  </si>
  <si>
    <t>Cabo unipolar 35mm² - PVC 70ºC - Cor azul (neutro)</t>
  </si>
  <si>
    <t>Cabo unipolar 25mm² - PVC 70ºC - Cor preto (fase)</t>
  </si>
  <si>
    <t>Cabo unipolar 25mm² - PVC 70ºC - Cor azul (neutro)</t>
  </si>
  <si>
    <t>CAIXA DE INSPEÇÃO TIPO SOLO EM ALVENARIA COM TAMPA DE FERRO FUNDIDO  (30x30x40) cm</t>
  </si>
  <si>
    <t xml:space="preserve">Luminária retangular para poste tipo pétala, para 1 lâmpada de vapor metálico bi-lateral de 150W. Corpo em chapa de aço tratada zincada com acabamento em pintura eletrostática na cor preta. Refletor simétrico em alumínio anodizado. Difusor em vidro plano transparente temperado. Alojamento para os equipamentos auxiliares na própria luminária. Necessita reator, ignitor e capacitor. Grau de proteção IP54.
</t>
  </si>
  <si>
    <t xml:space="preserve">Luminária retangular para poste tipo pétala, para 2 lâmpadas de vapor metálico bi-lateral de 150W. Corpo em chapa de aço tratada zincada com acabamento em pintura eletrostática na cor preta. Refletor simétrico em alumínio anodizado. Difusor em vidro plano transparente temperado. Alojamento para os equipamentos auxiliares na própria luminária. Necessita reator, ignitor e capacitor. Grau de proteção IP54. 
</t>
  </si>
  <si>
    <t>Eletroduto PVC - 2" Rígido + luva</t>
  </si>
  <si>
    <t>Eletroduto PVC - 2".1/2 Rígido + luva</t>
  </si>
  <si>
    <t>CONTATOR 3 TF 42 - 16A</t>
  </si>
  <si>
    <t>Sinalizador com LED vermelho - 230V</t>
  </si>
  <si>
    <t>Contato Auxiliar CTX-1</t>
  </si>
  <si>
    <t>Relé temporizado 8A/250V</t>
  </si>
  <si>
    <t>Contator CTX-1 - 25A/690V - Bobina 230V</t>
  </si>
  <si>
    <t>Contato Auxiliar CTX-1 - Frontal NF</t>
  </si>
  <si>
    <t>Aux-CP 2A/250V - Auxiliar para contator</t>
  </si>
  <si>
    <t>Contator de potência unipolar 16A</t>
  </si>
  <si>
    <t>CHAVE TRIFÁSICA DE DUAS POSIÇÕES (0-1)  380V-50A - PACCO - COMANDO MANUAL (OPÇÃO)</t>
  </si>
  <si>
    <t>QUADRO DE COMANDO QFBI-1</t>
  </si>
  <si>
    <t>DISJUNTOR PARA PROTEÇÃO DE MOTOR 20A/380V</t>
  </si>
  <si>
    <t>FUSÍVEL ULTRA RÁPIDO SITOR 25A, 690V, COM BASE 3NH3 030-Z</t>
  </si>
  <si>
    <t>DISPOSITIVO DE PARTIDA SUAVE (SOFT-STARTER) 20A, 380V - 60Hz</t>
  </si>
  <si>
    <t>RELÉ DE SOBRECARGA TÉRMICO (10-15)A, AJUSTADO PARA 11A</t>
  </si>
  <si>
    <t>COMANDO DO CONVERSOR DE PARTIDA</t>
  </si>
  <si>
    <t>DISJUNTOR PARA PROTEÇÃO DE MOTOR 3A/380V</t>
  </si>
  <si>
    <t>FUSÍVEL ULTRA RÁPIDO SITOR 6A, 690V, COM BASE 3NH3 030-Z</t>
  </si>
  <si>
    <t>DISPOSITIVO DE PARTIDA SUAVE (SOFT-STARTER) 3A, 380V - 60Hz</t>
  </si>
  <si>
    <t>RELÉ DE SOBRECARGA TÉRMICO (0,5-2,0)A, AJUSTADO PARA 0,5A</t>
  </si>
  <si>
    <t>CP EM ALVENARIA,TAMPA DE CONCRETO  PADRÃO CELG, DIM. INT. (800x800x1.300) mm, PARA ENERGIA APOS Á MEDIÇÃO S/ LACRE.</t>
  </si>
  <si>
    <t>QUADRO DE COMANDO DA ILUMINAÇÃO EXTERNA</t>
  </si>
  <si>
    <t>Disjuntor monopolar 5A - 6kA</t>
  </si>
  <si>
    <t>2.9</t>
  </si>
  <si>
    <t>2.10</t>
  </si>
  <si>
    <t>3.3</t>
  </si>
  <si>
    <t>3.3.1</t>
  </si>
  <si>
    <t>3.3.2</t>
  </si>
  <si>
    <t>3.3.3</t>
  </si>
  <si>
    <t>3.3.4</t>
  </si>
  <si>
    <t>3.3.5</t>
  </si>
  <si>
    <t>3.3.6</t>
  </si>
  <si>
    <t>3.3.7</t>
  </si>
  <si>
    <t>3.3.8</t>
  </si>
  <si>
    <t>3.3.9</t>
  </si>
  <si>
    <t>3.4</t>
  </si>
  <si>
    <t>3.4.1</t>
  </si>
  <si>
    <t>3.4.2</t>
  </si>
  <si>
    <t>3.4.3</t>
  </si>
  <si>
    <t>3.4.4</t>
  </si>
  <si>
    <t>3.4.5</t>
  </si>
  <si>
    <t>3.4.6</t>
  </si>
  <si>
    <t>3.4.7</t>
  </si>
  <si>
    <t>3.4.8</t>
  </si>
  <si>
    <t>3.4.9</t>
  </si>
  <si>
    <t>8.7</t>
  </si>
  <si>
    <t>Braço "L"</t>
  </si>
  <si>
    <t>Estribo para Braço "L"</t>
  </si>
  <si>
    <t>Isolador de pino polimérico, 15kV</t>
  </si>
  <si>
    <t>CINTA DE AÇO GALVANIZADO,PARA POSTE CC 11/300KGF COMPLETA</t>
  </si>
  <si>
    <t xml:space="preserve">PARAFUSO CABEÇA ABAULADA, M16 x 45mm
</t>
  </si>
  <si>
    <t>PARAFUSO CABEÇA ABAULADA, M16 x 70mm</t>
  </si>
  <si>
    <t>Protetor de pára-raios</t>
  </si>
  <si>
    <t>Suporte "Z" para fixação de pára-raios ou chave fusível</t>
  </si>
  <si>
    <t>Braço "C"</t>
  </si>
  <si>
    <t>Cantoneira auxiliar para braço "C"</t>
  </si>
  <si>
    <t>Conector de compressão formato "H"</t>
  </si>
  <si>
    <t>Grampo de linha viva -cabo 50mm</t>
  </si>
  <si>
    <t>Conector estribo tipo cunha</t>
  </si>
  <si>
    <t>Capa isolante para conector tipo cunha</t>
  </si>
  <si>
    <t>Protetor para estribo e grampo de linha viva</t>
  </si>
  <si>
    <t>Sapatilha</t>
  </si>
  <si>
    <t>Subestação Completa tipo pedestal com envólucro  + Frete + Montagem + Iluminação + Tomada + Extintor - sem disjuntor geral  -medição que sera externa em muretan + Trafo de 500KVA Seco.13,8kv/220/380v Verificar projeto completo para fornecimento e cotação.</t>
  </si>
  <si>
    <t>IMPLANTAÇÃO</t>
  </si>
  <si>
    <r>
      <t xml:space="preserve">Arruela quadrada 3x38x38x furo </t>
    </r>
    <r>
      <rPr>
        <sz val="8"/>
        <rFont val="Calibri"/>
        <family val="2"/>
      </rPr>
      <t>Ø</t>
    </r>
    <r>
      <rPr>
        <sz val="8"/>
        <rFont val="Arial"/>
        <family val="2"/>
      </rPr>
      <t xml:space="preserve"> 18mm</t>
    </r>
  </si>
  <si>
    <t>Para-raios, poliméricos ZnO, 12kV, 10kA, MCOV 10,2kV</t>
  </si>
  <si>
    <t>TERMINAL DE COMPRESSÃO PARA CABO 50mm²</t>
  </si>
  <si>
    <t>Mão Francesa plana</t>
  </si>
  <si>
    <t>Chave fusível, base "C",15kV, NBI 95kV 100A - Elo fus. 25</t>
  </si>
  <si>
    <t>ELETRODUTO AÇO ZINCADO PESADO, POR IMERÇÃO Á QUENTE Ø125mm - Barra 3,0m</t>
  </si>
  <si>
    <t>ELETRODUTO PVC RÍGIDO 125mm - BARRA 3 METROS</t>
  </si>
  <si>
    <t>CURVA DE RAIO LONGO 125mm</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</si>
  <si>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</si>
  <si>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</si>
  <si>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</si>
  <si>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</si>
  <si>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</si>
  <si>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</si>
  <si>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</si>
  <si>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</si>
  <si>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</si>
  <si>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</si>
  <si>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</si>
  <si>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</si>
  <si>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</si>
  <si>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</si>
  <si>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</si>
  <si>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</si>
  <si>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</si>
  <si>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</si>
  <si>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</si>
  <si>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</si>
  <si>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</si>
  <si>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</si>
  <si>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</si>
  <si>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</si>
  <si>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</si>
  <si>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</si>
  <si>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</si>
  <si>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</si>
  <si>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73860/011</t>
  </si>
  <si>
    <t xml:space="preserve">071380  </t>
  </si>
  <si>
    <t>CRUZETA DE AÇO GALVANIZADO 1500x88x63x6mm</t>
  </si>
  <si>
    <t>M</t>
  </si>
  <si>
    <t>CABO UNIPOLAR CLASSE II  ISOL.POLIETILENO RETICULADO,1#50mm2- 15 KV-XLPE 90oc</t>
  </si>
  <si>
    <t>Cabo flexível 1,5mm² - isolação para b.t. anti-chama - 750 Volts - cor verde (terra) - tipo cabinho</t>
  </si>
  <si>
    <t>Cabo flexível 2,5mm² - isolação para b.t. anti-chama - 750 Volts - cor verde (terra) - tipo cabinho</t>
  </si>
  <si>
    <t>COMPONENTES DO QUADRO  DE DISTRIBUIÇÃO - NBR ICE - 60439 (TTA-PTTA) QDF-T</t>
  </si>
  <si>
    <t xml:space="preserve">QUADROS DE FORÇA DE ARMÁRIO (700x500x200)mm. QUADRO DE EMBUTIR, FECHO FENDA METÁLICO E PLACA DE MONTAGEM. PORTA REMOVÍVEL COM ABERTURA DE 130 GRAUS E BORRACHA DE VEDAÇÃO. EM CHAPA DE AÇO TRATADA A BASE DE FOSFATO DE FERRO E PINTURA A PÓ. (QIE-1)
</t>
  </si>
  <si>
    <t>Disjuntor Tripolar  5 SX1 70A</t>
  </si>
  <si>
    <t>Disjuntor Tripolar  5 SX1 100A</t>
  </si>
</sst>
</file>

<file path=xl/styles.xml><?xml version="1.0" encoding="utf-8"?>
<styleSheet xmlns="http://schemas.openxmlformats.org/spreadsheetml/2006/main">
  <numFmts count="4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_(* #,##0.00_);_(* \(#,##0.00\);_(* &quot;-&quot;???_);_(@_)"/>
    <numFmt numFmtId="180" formatCode="000000"/>
    <numFmt numFmtId="181" formatCode="d\ \ mmmm\,\ yyyy"/>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00000%"/>
    <numFmt numFmtId="190" formatCode="0.0000%"/>
    <numFmt numFmtId="191" formatCode="&quot;R$ &quot;#,##0.00"/>
    <numFmt numFmtId="192" formatCode="0.000%"/>
    <numFmt numFmtId="193" formatCode="&quot;Sim&quot;;&quot;Sim&quot;;&quot;Não&quot;"/>
    <numFmt numFmtId="194" formatCode="&quot;Verdadeiro&quot;;&quot;Verdadeiro&quot;;&quot;Falso&quot;"/>
    <numFmt numFmtId="195" formatCode="&quot;Ativado&quot;;&quot;Ativado&quot;;&quot;Desativado&quot;"/>
    <numFmt numFmtId="196" formatCode="[$€-2]\ #,##0.00_);[Red]\([$€-2]\ #,##0.00\)"/>
  </numFmts>
  <fonts count="50">
    <font>
      <sz val="10"/>
      <name val="Arial"/>
      <family val="0"/>
    </font>
    <font>
      <u val="single"/>
      <sz val="10"/>
      <color indexed="12"/>
      <name val="Arial"/>
      <family val="2"/>
    </font>
    <font>
      <u val="single"/>
      <sz val="10"/>
      <color indexed="36"/>
      <name val="Arial"/>
      <family val="2"/>
    </font>
    <font>
      <sz val="16"/>
      <name val="Arial"/>
      <family val="2"/>
    </font>
    <font>
      <sz val="8"/>
      <name val="Arial"/>
      <family val="2"/>
    </font>
    <font>
      <b/>
      <sz val="8"/>
      <name val="Arial"/>
      <family val="2"/>
    </font>
    <font>
      <b/>
      <sz val="16"/>
      <name val="Garamond"/>
      <family val="1"/>
    </font>
    <font>
      <b/>
      <sz val="12"/>
      <name val="Arial"/>
      <family val="2"/>
    </font>
    <font>
      <sz val="9"/>
      <name val="Arial"/>
      <family val="2"/>
    </font>
    <font>
      <b/>
      <sz val="16"/>
      <name val="Arial"/>
      <family val="2"/>
    </font>
    <font>
      <b/>
      <sz val="10"/>
      <name val="Arial"/>
      <family val="2"/>
    </font>
    <font>
      <sz val="8"/>
      <color indexed="8"/>
      <name val="Arial"/>
      <family val="2"/>
    </font>
    <font>
      <sz val="11"/>
      <name val="Arial"/>
      <family val="2"/>
    </font>
    <font>
      <sz val="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Arial"/>
      <family val="2"/>
    </font>
    <font>
      <sz val="8"/>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medium"/>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143">
    <xf numFmtId="0" fontId="0" fillId="0" borderId="0" xfId="0" applyAlignment="1">
      <alignment/>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vertical="justify" wrapText="1"/>
    </xf>
    <xf numFmtId="0" fontId="4"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vertical="justify" wrapText="1"/>
    </xf>
    <xf numFmtId="0" fontId="5" fillId="33" borderId="10" xfId="0" applyFont="1" applyFill="1" applyBorder="1" applyAlignment="1">
      <alignment horizontal="center" vertical="top"/>
    </xf>
    <xf numFmtId="0" fontId="5" fillId="33" borderId="11" xfId="0" applyFont="1" applyFill="1" applyBorder="1" applyAlignment="1">
      <alignment horizontal="center" vertical="justify"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3" fillId="0" borderId="0" xfId="0" applyFont="1" applyFill="1" applyBorder="1" applyAlignment="1">
      <alignment/>
    </xf>
    <xf numFmtId="0" fontId="7"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5" fillId="33" borderId="18" xfId="0" applyFont="1" applyFill="1" applyBorder="1" applyAlignment="1">
      <alignment horizontal="center" vertical="justify" wrapText="1"/>
    </xf>
    <xf numFmtId="2" fontId="4" fillId="0" borderId="18" xfId="0" applyNumberFormat="1" applyFont="1" applyFill="1" applyBorder="1" applyAlignment="1">
      <alignment horizontal="center" vertical="center" wrapText="1"/>
    </xf>
    <xf numFmtId="0" fontId="5" fillId="0" borderId="0" xfId="0" applyFont="1" applyFill="1" applyBorder="1" applyAlignment="1">
      <alignment horizontal="center"/>
    </xf>
    <xf numFmtId="0" fontId="4" fillId="0" borderId="0" xfId="0" applyFont="1" applyFill="1" applyBorder="1" applyAlignment="1">
      <alignment/>
    </xf>
    <xf numFmtId="2" fontId="5" fillId="33" borderId="18" xfId="0" applyNumberFormat="1" applyFont="1" applyFill="1" applyBorder="1" applyAlignment="1">
      <alignment horizontal="center" vertical="center"/>
    </xf>
    <xf numFmtId="4" fontId="5" fillId="33" borderId="18" xfId="0" applyNumberFormat="1" applyFont="1" applyFill="1" applyBorder="1" applyAlignment="1">
      <alignment horizontal="center" vertical="center"/>
    </xf>
    <xf numFmtId="49" fontId="5" fillId="33" borderId="18"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5" fillId="33" borderId="18" xfId="0" applyFont="1" applyFill="1" applyBorder="1" applyAlignment="1">
      <alignment horizontal="left" vertical="justify" wrapText="1"/>
    </xf>
    <xf numFmtId="0" fontId="5" fillId="33" borderId="18" xfId="0" applyFont="1" applyFill="1" applyBorder="1" applyAlignment="1">
      <alignment horizontal="center" vertical="center" wrapText="1"/>
    </xf>
    <xf numFmtId="0" fontId="5" fillId="33" borderId="0" xfId="0" applyFont="1" applyFill="1" applyBorder="1" applyAlignment="1">
      <alignment horizontal="left" vertical="justify" wrapText="1"/>
    </xf>
    <xf numFmtId="2" fontId="5" fillId="33" borderId="0" xfId="0" applyNumberFormat="1" applyFont="1" applyFill="1" applyBorder="1" applyAlignment="1">
      <alignment horizontal="center"/>
    </xf>
    <xf numFmtId="4" fontId="5" fillId="33" borderId="0" xfId="0" applyNumberFormat="1" applyFont="1" applyFill="1" applyBorder="1" applyAlignment="1">
      <alignment horizontal="center"/>
    </xf>
    <xf numFmtId="10" fontId="5" fillId="33" borderId="0" xfId="0" applyNumberFormat="1" applyFont="1" applyFill="1" applyBorder="1" applyAlignment="1">
      <alignment horizontal="center"/>
    </xf>
    <xf numFmtId="0" fontId="4" fillId="33" borderId="0" xfId="0" applyFont="1" applyFill="1" applyBorder="1" applyAlignment="1">
      <alignment horizontal="center" vertical="center" wrapText="1"/>
    </xf>
    <xf numFmtId="0" fontId="10" fillId="0" borderId="0" xfId="0" applyFont="1" applyFill="1" applyAlignment="1">
      <alignment horizontal="center" vertical="justify" wrapText="1"/>
    </xf>
    <xf numFmtId="0" fontId="4" fillId="0" borderId="18" xfId="0" applyFont="1" applyFill="1" applyBorder="1" applyAlignment="1">
      <alignment vertical="justify" wrapText="1"/>
    </xf>
    <xf numFmtId="0" fontId="4" fillId="0" borderId="18" xfId="0" applyFont="1" applyFill="1" applyBorder="1" applyAlignment="1">
      <alignment vertical="center" wrapText="1"/>
    </xf>
    <xf numFmtId="0" fontId="4" fillId="0" borderId="18" xfId="0" applyFont="1" applyFill="1" applyBorder="1" applyAlignment="1">
      <alignment vertical="justify"/>
    </xf>
    <xf numFmtId="49" fontId="5" fillId="34" borderId="18" xfId="0" applyNumberFormat="1" applyFont="1" applyFill="1" applyBorder="1" applyAlignment="1">
      <alignment horizontal="center" vertical="center" wrapText="1"/>
    </xf>
    <xf numFmtId="14" fontId="8" fillId="0" borderId="19" xfId="0" applyNumberFormat="1" applyFont="1" applyFill="1" applyBorder="1" applyAlignment="1">
      <alignment horizontal="left" vertical="center" wrapText="1"/>
    </xf>
    <xf numFmtId="0" fontId="4" fillId="35" borderId="18" xfId="0" applyFont="1" applyFill="1" applyBorder="1" applyAlignment="1">
      <alignment vertical="justify" wrapText="1"/>
    </xf>
    <xf numFmtId="2" fontId="4" fillId="35" borderId="18" xfId="0" applyNumberFormat="1" applyFont="1" applyFill="1" applyBorder="1" applyAlignment="1">
      <alignment horizontal="center" vertical="center" wrapText="1"/>
    </xf>
    <xf numFmtId="0" fontId="48" fillId="35" borderId="18" xfId="0" applyFont="1" applyFill="1" applyBorder="1" applyAlignment="1">
      <alignment vertical="justify" wrapText="1"/>
    </xf>
    <xf numFmtId="2" fontId="48" fillId="35" borderId="18" xfId="0" applyNumberFormat="1" applyFont="1" applyFill="1" applyBorder="1" applyAlignment="1">
      <alignment horizontal="center" vertical="center" wrapText="1"/>
    </xf>
    <xf numFmtId="0" fontId="4" fillId="35" borderId="18" xfId="0" applyFont="1" applyFill="1" applyBorder="1" applyAlignment="1">
      <alignment vertical="center" wrapText="1"/>
    </xf>
    <xf numFmtId="2" fontId="4" fillId="0" borderId="18" xfId="0" applyNumberFormat="1" applyFont="1" applyFill="1" applyBorder="1" applyAlignment="1">
      <alignment horizontal="center" vertical="center"/>
    </xf>
    <xf numFmtId="2" fontId="48" fillId="0" borderId="18" xfId="55" applyNumberFormat="1" applyFont="1" applyFill="1" applyBorder="1" applyAlignment="1">
      <alignment horizontal="center" vertical="center" wrapText="1"/>
    </xf>
    <xf numFmtId="2" fontId="4" fillId="0" borderId="18" xfId="55" applyNumberFormat="1" applyFont="1" applyFill="1" applyBorder="1" applyAlignment="1">
      <alignment horizontal="center" vertical="center" wrapText="1"/>
    </xf>
    <xf numFmtId="0" fontId="4" fillId="0" borderId="18" xfId="0" applyFont="1" applyFill="1" applyBorder="1" applyAlignment="1">
      <alignment wrapText="1"/>
    </xf>
    <xf numFmtId="2" fontId="4" fillId="35" borderId="18"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12" fillId="0" borderId="0" xfId="0" applyFont="1" applyFill="1" applyAlignment="1">
      <alignment/>
    </xf>
    <xf numFmtId="0" fontId="4" fillId="0" borderId="18" xfId="0" applyFont="1" applyBorder="1" applyAlignment="1">
      <alignment wrapText="1"/>
    </xf>
    <xf numFmtId="49" fontId="4" fillId="36" borderId="18" xfId="0" applyNumberFormat="1" applyFont="1" applyFill="1" applyBorder="1" applyAlignment="1">
      <alignment horizontal="center" vertical="center" wrapText="1"/>
    </xf>
    <xf numFmtId="0" fontId="4" fillId="36" borderId="18" xfId="0" applyFont="1" applyFill="1" applyBorder="1" applyAlignment="1">
      <alignment vertical="justify" wrapText="1"/>
    </xf>
    <xf numFmtId="2" fontId="4" fillId="36" borderId="18" xfId="0" applyNumberFormat="1" applyFont="1" applyFill="1" applyBorder="1" applyAlignment="1">
      <alignment horizontal="center" vertical="center"/>
    </xf>
    <xf numFmtId="2" fontId="4" fillId="36" borderId="18"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14" fontId="8" fillId="0" borderId="21"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4" fontId="8" fillId="0" borderId="23" xfId="0" applyNumberFormat="1" applyFont="1" applyFill="1" applyBorder="1" applyAlignment="1">
      <alignment horizontal="left" vertical="center" wrapText="1"/>
    </xf>
    <xf numFmtId="4" fontId="8" fillId="0" borderId="22" xfId="0" applyNumberFormat="1" applyFont="1" applyFill="1" applyBorder="1" applyAlignment="1">
      <alignment horizontal="left" vertical="center" wrapText="1"/>
    </xf>
    <xf numFmtId="0" fontId="4" fillId="35" borderId="18" xfId="0" applyFont="1" applyFill="1" applyBorder="1" applyAlignment="1">
      <alignment vertical="justify"/>
    </xf>
    <xf numFmtId="0" fontId="49" fillId="0" borderId="18" xfId="0" applyFont="1" applyFill="1" applyBorder="1" applyAlignment="1">
      <alignment vertical="center" wrapText="1"/>
    </xf>
    <xf numFmtId="2" fontId="49" fillId="0" borderId="18" xfId="0" applyNumberFormat="1" applyFont="1" applyFill="1" applyBorder="1" applyAlignment="1">
      <alignment horizontal="center" vertical="center"/>
    </xf>
    <xf numFmtId="4" fontId="49" fillId="0" borderId="18"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xf>
    <xf numFmtId="4" fontId="4" fillId="35" borderId="18" xfId="0" applyNumberFormat="1" applyFont="1" applyFill="1" applyBorder="1" applyAlignment="1">
      <alignment horizontal="center" vertical="center"/>
    </xf>
    <xf numFmtId="10" fontId="4" fillId="35" borderId="18"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49" fillId="0" borderId="18" xfId="0" applyFont="1" applyFill="1" applyBorder="1" applyAlignment="1">
      <alignment horizontal="left" vertical="center" wrapText="1"/>
    </xf>
    <xf numFmtId="2" fontId="49" fillId="0" borderId="18" xfId="0" applyNumberFormat="1" applyFont="1" applyFill="1" applyBorder="1" applyAlignment="1">
      <alignment horizontal="center" vertical="center" wrapText="1"/>
    </xf>
    <xf numFmtId="0" fontId="0" fillId="0" borderId="0" xfId="0" applyFont="1" applyFill="1" applyAlignment="1">
      <alignment/>
    </xf>
    <xf numFmtId="10" fontId="5" fillId="33" borderId="18" xfId="0" applyNumberFormat="1" applyFont="1" applyFill="1" applyBorder="1" applyAlignment="1">
      <alignment horizontal="center" vertical="center"/>
    </xf>
    <xf numFmtId="4" fontId="4" fillId="34" borderId="18" xfId="0" applyNumberFormat="1" applyFont="1" applyFill="1" applyBorder="1" applyAlignment="1">
      <alignment horizontal="center" vertical="center"/>
    </xf>
    <xf numFmtId="10" fontId="4" fillId="34" borderId="18" xfId="0" applyNumberFormat="1" applyFont="1" applyFill="1" applyBorder="1" applyAlignment="1">
      <alignment horizontal="center" vertical="center"/>
    </xf>
    <xf numFmtId="4" fontId="4" fillId="36" borderId="18" xfId="0" applyNumberFormat="1" applyFont="1" applyFill="1" applyBorder="1" applyAlignment="1">
      <alignment horizontal="center" vertical="center"/>
    </xf>
    <xf numFmtId="10" fontId="4" fillId="36" borderId="18" xfId="0" applyNumberFormat="1" applyFont="1" applyFill="1" applyBorder="1" applyAlignment="1">
      <alignment horizontal="center" vertical="center"/>
    </xf>
    <xf numFmtId="10" fontId="4" fillId="0" borderId="18" xfId="0" applyNumberFormat="1" applyFont="1" applyFill="1" applyBorder="1" applyAlignment="1">
      <alignment horizontal="center" vertical="center"/>
    </xf>
    <xf numFmtId="4" fontId="48" fillId="35" borderId="18" xfId="0" applyNumberFormat="1" applyFont="1" applyFill="1" applyBorder="1" applyAlignment="1">
      <alignment horizontal="center" vertical="center"/>
    </xf>
    <xf numFmtId="10" fontId="48" fillId="35" borderId="18" xfId="0" applyNumberFormat="1" applyFont="1" applyFill="1" applyBorder="1" applyAlignment="1">
      <alignment horizontal="center" vertical="center"/>
    </xf>
    <xf numFmtId="2" fontId="5"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xf>
    <xf numFmtId="0" fontId="5" fillId="33" borderId="24" xfId="0" applyFont="1" applyFill="1" applyBorder="1" applyAlignment="1">
      <alignment horizontal="center" vertical="center"/>
    </xf>
    <xf numFmtId="0" fontId="4" fillId="34" borderId="18" xfId="0" applyFont="1" applyFill="1" applyBorder="1" applyAlignment="1">
      <alignment horizontal="center" vertical="center" wrapText="1"/>
    </xf>
    <xf numFmtId="10" fontId="5" fillId="33" borderId="18" xfId="0" applyNumberFormat="1" applyFont="1" applyFill="1" applyBorder="1" applyAlignment="1">
      <alignment horizontal="center" vertical="center" wrapText="1"/>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2" fontId="0" fillId="0" borderId="0" xfId="0" applyNumberFormat="1" applyFont="1" applyFill="1" applyAlignment="1">
      <alignment horizontal="center" vertical="center"/>
    </xf>
    <xf numFmtId="0" fontId="0" fillId="0" borderId="0" xfId="0" applyFont="1" applyFill="1" applyAlignment="1">
      <alignment horizontal="center" vertical="center"/>
    </xf>
    <xf numFmtId="2" fontId="8" fillId="0" borderId="19" xfId="0" applyNumberFormat="1"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49" fontId="49" fillId="0" borderId="18" xfId="0" applyNumberFormat="1" applyFont="1" applyFill="1" applyBorder="1" applyAlignment="1">
      <alignment horizontal="center" vertical="center"/>
    </xf>
    <xf numFmtId="0" fontId="49" fillId="0" borderId="18" xfId="0" applyNumberFormat="1" applyFont="1" applyFill="1" applyBorder="1" applyAlignment="1">
      <alignment horizontal="center" vertical="center"/>
    </xf>
    <xf numFmtId="0" fontId="4" fillId="35" borderId="18" xfId="0" applyFont="1" applyFill="1" applyBorder="1" applyAlignment="1">
      <alignment horizontal="center" vertical="center"/>
    </xf>
    <xf numFmtId="0" fontId="4" fillId="0" borderId="18"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34" borderId="18" xfId="0" applyFont="1" applyFill="1" applyBorder="1" applyAlignment="1">
      <alignment horizontal="center" vertical="center"/>
    </xf>
    <xf numFmtId="49" fontId="11" fillId="0" borderId="18"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xf>
    <xf numFmtId="49" fontId="11" fillId="0" borderId="18" xfId="0" applyNumberFormat="1" applyFont="1" applyBorder="1" applyAlignment="1">
      <alignment horizontal="center" vertical="center"/>
    </xf>
    <xf numFmtId="1" fontId="11" fillId="0" borderId="18" xfId="0" applyNumberFormat="1" applyFont="1" applyBorder="1" applyAlignment="1">
      <alignment horizontal="center" vertical="center"/>
    </xf>
    <xf numFmtId="1" fontId="4" fillId="34" borderId="18" xfId="0" applyNumberFormat="1" applyFont="1" applyFill="1" applyBorder="1" applyAlignment="1">
      <alignment horizontal="center" vertical="center"/>
    </xf>
    <xf numFmtId="1" fontId="4" fillId="0" borderId="0" xfId="0" applyNumberFormat="1" applyFont="1" applyFill="1" applyAlignment="1">
      <alignment horizontal="center" vertical="center"/>
    </xf>
    <xf numFmtId="0" fontId="4"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0" fontId="4" fillId="36" borderId="18" xfId="0" applyFont="1" applyFill="1" applyBorder="1" applyAlignment="1">
      <alignment horizontal="center" vertical="center"/>
    </xf>
    <xf numFmtId="1" fontId="4" fillId="36" borderId="18"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 fontId="5" fillId="33" borderId="18" xfId="0" applyNumberFormat="1" applyFont="1" applyFill="1" applyBorder="1" applyAlignment="1">
      <alignment horizontal="right" vertical="center"/>
    </xf>
    <xf numFmtId="0" fontId="4" fillId="34" borderId="18" xfId="0" applyFont="1" applyFill="1" applyBorder="1" applyAlignment="1">
      <alignment horizontal="left" vertical="center"/>
    </xf>
    <xf numFmtId="1" fontId="4" fillId="34" borderId="18" xfId="0" applyNumberFormat="1" applyFont="1" applyFill="1" applyBorder="1" applyAlignment="1">
      <alignment/>
    </xf>
    <xf numFmtId="1" fontId="49" fillId="0" borderId="18" xfId="0" applyNumberFormat="1" applyFont="1" applyFill="1" applyBorder="1" applyAlignment="1">
      <alignment horizontal="center" vertical="center"/>
    </xf>
    <xf numFmtId="1" fontId="11" fillId="37" borderId="27" xfId="0" applyNumberFormat="1" applyFont="1" applyFill="1" applyBorder="1" applyAlignment="1">
      <alignment horizontal="center" vertical="center"/>
    </xf>
    <xf numFmtId="1" fontId="11" fillId="37" borderId="28" xfId="0" applyNumberFormat="1" applyFont="1" applyFill="1" applyBorder="1" applyAlignment="1">
      <alignment horizontal="center" vertical="center"/>
    </xf>
    <xf numFmtId="0" fontId="5" fillId="33" borderId="18" xfId="0" applyFont="1" applyFill="1" applyBorder="1" applyAlignment="1">
      <alignment horizontal="center" vertical="center" wrapText="1"/>
    </xf>
    <xf numFmtId="0" fontId="5" fillId="33" borderId="29" xfId="0" applyFont="1" applyFill="1" applyBorder="1" applyAlignment="1">
      <alignment horizontal="right" vertical="justify" wrapText="1"/>
    </xf>
    <xf numFmtId="0" fontId="5" fillId="33" borderId="19" xfId="0" applyFont="1" applyFill="1" applyBorder="1" applyAlignment="1">
      <alignment horizontal="right" vertical="justify" wrapText="1"/>
    </xf>
    <xf numFmtId="0" fontId="5" fillId="33" borderId="14" xfId="0" applyFont="1" applyFill="1" applyBorder="1" applyAlignment="1">
      <alignment horizontal="right" vertical="justify" wrapText="1"/>
    </xf>
    <xf numFmtId="0" fontId="4" fillId="0" borderId="0" xfId="0" applyFont="1" applyFill="1" applyAlignment="1">
      <alignment horizontal="left" vertical="justify" wrapText="1"/>
    </xf>
    <xf numFmtId="0" fontId="4" fillId="0" borderId="0" xfId="0" applyFont="1" applyFill="1" applyAlignment="1">
      <alignment horizontal="left" vertical="top"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1" xfId="0" applyFont="1" applyFill="1" applyBorder="1" applyAlignment="1">
      <alignment horizontal="left" vertical="center" wrapText="1"/>
    </xf>
    <xf numFmtId="2" fontId="5" fillId="33" borderId="10" xfId="0" applyNumberFormat="1" applyFont="1" applyFill="1" applyBorder="1" applyAlignment="1">
      <alignment horizontal="center" vertical="top" wrapText="1"/>
    </xf>
    <xf numFmtId="2" fontId="5" fillId="33" borderId="11" xfId="0" applyNumberFormat="1" applyFont="1" applyFill="1" applyBorder="1" applyAlignment="1">
      <alignment horizontal="center" vertical="top"/>
    </xf>
    <xf numFmtId="2" fontId="5" fillId="33" borderId="24" xfId="0" applyNumberFormat="1" applyFont="1" applyFill="1" applyBorder="1" applyAlignment="1">
      <alignment horizontal="center" vertical="top"/>
    </xf>
    <xf numFmtId="0" fontId="7" fillId="0" borderId="3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34" xfId="0" applyFont="1" applyFill="1" applyBorder="1" applyAlignment="1">
      <alignment horizontal="left" vertical="center" wrapText="1"/>
    </xf>
    <xf numFmtId="0" fontId="8" fillId="0" borderId="22" xfId="0" applyFont="1" applyFill="1" applyBorder="1" applyAlignment="1">
      <alignment horizontal="left" vertical="center" wrapText="1"/>
    </xf>
    <xf numFmtId="49" fontId="11" fillId="0" borderId="29"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 fontId="48" fillId="0" borderId="18" xfId="0" applyNumberFormat="1" applyFont="1" applyFill="1" applyBorder="1" applyAlignment="1">
      <alignment horizontal="center" vertical="center"/>
    </xf>
    <xf numFmtId="10" fontId="48" fillId="0" borderId="18" xfId="0" applyNumberFormat="1" applyFont="1" applyFill="1" applyBorder="1" applyAlignment="1">
      <alignment horizontal="center" vertical="center"/>
    </xf>
    <xf numFmtId="0" fontId="48" fillId="0" borderId="18" xfId="0" applyFont="1" applyFill="1" applyBorder="1" applyAlignment="1">
      <alignment vertical="justify" wrapText="1"/>
    </xf>
    <xf numFmtId="2" fontId="48" fillId="0" borderId="18" xfId="0" applyNumberFormat="1" applyFont="1" applyFill="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ta" xfId="52"/>
    <cellStyle name="Percent" xfId="53"/>
    <cellStyle name="Saída" xfId="54"/>
    <cellStyle name="Comma" xfId="55"/>
    <cellStyle name="Comma [0]" xfId="56"/>
    <cellStyle name="Separador de milhares 2" xfId="57"/>
    <cellStyle name="Separador de milhares 3" xfId="58"/>
    <cellStyle name="Texto de Aviso" xfId="59"/>
    <cellStyle name="Texto Explicativo" xfId="60"/>
    <cellStyle name="Título" xfId="61"/>
    <cellStyle name="Título 1" xfId="62"/>
    <cellStyle name="Título 2" xfId="63"/>
    <cellStyle name="Título 3" xfId="64"/>
    <cellStyle name="Título 4"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6</xdr:row>
      <xdr:rowOff>0</xdr:rowOff>
    </xdr:from>
    <xdr:to>
      <xdr:col>1</xdr:col>
      <xdr:colOff>1895475</xdr:colOff>
      <xdr:row>6</xdr:row>
      <xdr:rowOff>0</xdr:rowOff>
    </xdr:to>
    <xdr:sp>
      <xdr:nvSpPr>
        <xdr:cNvPr id="1" name="Oval 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 name="Oval 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 name="Oval 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 name="Oval 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5" name="Oval 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6" name="Oval 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7" name="Oval 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8" name="Oval 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9" name="Oval 19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0" name="Oval 19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1" name="Oval 19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2" name="Oval 19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3" name="Oval 19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4" name="Oval 19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5" name="Oval 19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6" name="Oval 19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7" name="Oval 19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8" name="Oval 19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9" name="Oval 20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0" name="Oval 20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1" name="Oval 20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2" name="Oval 20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3" name="Oval 20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4" name="Oval 20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5" name="Oval 20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6" name="Oval 20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7" name="Oval 20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8" name="Oval 20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9" name="Oval 2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0" name="Oval 2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1" name="Oval 2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2" name="Oval 21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3" name="Oval 21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4" name="Oval 21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5" name="Oval 21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6" name="Oval 21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7" name="Oval 21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8" name="Oval 21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9" name="Oval 22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0" name="Oval 22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1" name="Oval 22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2" name="Oval 22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3" name="Oval 22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4" name="Oval 22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0</xdr:rowOff>
    </xdr:from>
    <xdr:to>
      <xdr:col>1</xdr:col>
      <xdr:colOff>647700</xdr:colOff>
      <xdr:row>3</xdr:row>
      <xdr:rowOff>95250</xdr:rowOff>
    </xdr:to>
    <xdr:pic>
      <xdr:nvPicPr>
        <xdr:cNvPr id="45" name="Picture 12882"/>
        <xdr:cNvPicPr preferRelativeResize="1">
          <a:picLocks noChangeAspect="1"/>
        </xdr:cNvPicPr>
      </xdr:nvPicPr>
      <xdr:blipFill>
        <a:blip r:embed="rId1"/>
        <a:stretch>
          <a:fillRect/>
        </a:stretch>
      </xdr:blipFill>
      <xdr:spPr>
        <a:xfrm>
          <a:off x="76200" y="0"/>
          <a:ext cx="9620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6</xdr:row>
      <xdr:rowOff>0</xdr:rowOff>
    </xdr:from>
    <xdr:to>
      <xdr:col>1</xdr:col>
      <xdr:colOff>1895475</xdr:colOff>
      <xdr:row>6</xdr:row>
      <xdr:rowOff>0</xdr:rowOff>
    </xdr:to>
    <xdr:sp>
      <xdr:nvSpPr>
        <xdr:cNvPr id="1" name="Oval 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 name="Oval 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 name="Oval 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 name="Oval 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5" name="Oval 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6" name="Oval 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7" name="Oval 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8" name="Oval 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9" name="Oval 19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0" name="Oval 19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1" name="Oval 19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2" name="Oval 19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3" name="Oval 19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4" name="Oval 19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5" name="Oval 19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6" name="Oval 19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7" name="Oval 19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8" name="Oval 19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9" name="Oval 20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0" name="Oval 20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1" name="Oval 20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2" name="Oval 20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3" name="Oval 20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4" name="Oval 20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5" name="Oval 20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6" name="Oval 20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7" name="Oval 20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8" name="Oval 20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9" name="Oval 2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0" name="Oval 2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1" name="Oval 2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2" name="Oval 21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3" name="Oval 21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4" name="Oval 21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5" name="Oval 21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6" name="Oval 21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7" name="Oval 21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8" name="Oval 21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9" name="Oval 22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0" name="Oval 22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1" name="Oval 22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2" name="Oval 22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3" name="Oval 22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4" name="Oval 22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0</xdr:rowOff>
    </xdr:from>
    <xdr:to>
      <xdr:col>1</xdr:col>
      <xdr:colOff>647700</xdr:colOff>
      <xdr:row>3</xdr:row>
      <xdr:rowOff>95250</xdr:rowOff>
    </xdr:to>
    <xdr:pic>
      <xdr:nvPicPr>
        <xdr:cNvPr id="45" name="Picture 12882"/>
        <xdr:cNvPicPr preferRelativeResize="1">
          <a:picLocks noChangeAspect="1"/>
        </xdr:cNvPicPr>
      </xdr:nvPicPr>
      <xdr:blipFill>
        <a:blip r:embed="rId1"/>
        <a:stretch>
          <a:fillRect/>
        </a:stretch>
      </xdr:blipFill>
      <xdr:spPr>
        <a:xfrm>
          <a:off x="76200" y="0"/>
          <a:ext cx="9620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6</xdr:row>
      <xdr:rowOff>0</xdr:rowOff>
    </xdr:from>
    <xdr:to>
      <xdr:col>1</xdr:col>
      <xdr:colOff>1895475</xdr:colOff>
      <xdr:row>6</xdr:row>
      <xdr:rowOff>0</xdr:rowOff>
    </xdr:to>
    <xdr:sp>
      <xdr:nvSpPr>
        <xdr:cNvPr id="1" name="Oval 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 name="Oval 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 name="Oval 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 name="Oval 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5" name="Oval 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6" name="Oval 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7" name="Oval 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8" name="Oval 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9" name="Oval 19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0" name="Oval 19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1" name="Oval 19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2" name="Oval 19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3" name="Oval 19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4" name="Oval 19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5" name="Oval 19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6" name="Oval 19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7" name="Oval 19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8" name="Oval 19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19" name="Oval 20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0" name="Oval 20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1" name="Oval 20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2" name="Oval 20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3" name="Oval 20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4" name="Oval 20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5" name="Oval 20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6" name="Oval 20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7" name="Oval 20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8" name="Oval 20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29" name="Oval 21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0" name="Oval 21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1" name="Oval 21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2" name="Oval 21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3" name="Oval 21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4" name="Oval 21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5" name="Oval 216"/>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6" name="Oval 217"/>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7" name="Oval 218"/>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8" name="Oval 219"/>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39" name="Oval 220"/>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0" name="Oval 221"/>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1" name="Oval 222"/>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2" name="Oval 223"/>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3" name="Oval 224"/>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1895475</xdr:colOff>
      <xdr:row>6</xdr:row>
      <xdr:rowOff>0</xdr:rowOff>
    </xdr:from>
    <xdr:to>
      <xdr:col>1</xdr:col>
      <xdr:colOff>1895475</xdr:colOff>
      <xdr:row>6</xdr:row>
      <xdr:rowOff>0</xdr:rowOff>
    </xdr:to>
    <xdr:sp>
      <xdr:nvSpPr>
        <xdr:cNvPr id="44" name="Oval 225"/>
        <xdr:cNvSpPr>
          <a:spLocks/>
        </xdr:cNvSpPr>
      </xdr:nvSpPr>
      <xdr:spPr>
        <a:xfrm>
          <a:off x="2286000" y="1409700"/>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0</xdr:rowOff>
    </xdr:from>
    <xdr:to>
      <xdr:col>1</xdr:col>
      <xdr:colOff>647700</xdr:colOff>
      <xdr:row>3</xdr:row>
      <xdr:rowOff>95250</xdr:rowOff>
    </xdr:to>
    <xdr:pic>
      <xdr:nvPicPr>
        <xdr:cNvPr id="45" name="Picture 12882"/>
        <xdr:cNvPicPr preferRelativeResize="1">
          <a:picLocks noChangeAspect="1"/>
        </xdr:cNvPicPr>
      </xdr:nvPicPr>
      <xdr:blipFill>
        <a:blip r:embed="rId1"/>
        <a:stretch>
          <a:fillRect/>
        </a:stretch>
      </xdr:blipFill>
      <xdr:spPr>
        <a:xfrm>
          <a:off x="76200" y="0"/>
          <a:ext cx="9620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44"/>
  <sheetViews>
    <sheetView tabSelected="1" zoomScaleSheetLayoutView="100" workbookViewId="0" topLeftCell="A416">
      <pane ySplit="435" topLeftCell="A1" activePane="bottomLeft" state="split"/>
      <selection pane="topLeft" activeCell="J416" sqref="J1:K16384"/>
      <selection pane="bottomLeft" activeCell="B23" sqref="B23"/>
    </sheetView>
  </sheetViews>
  <sheetFormatPr defaultColWidth="9.140625" defaultRowHeight="12.75"/>
  <cols>
    <col min="1" max="1" width="5.8515625" style="5" customWidth="1"/>
    <col min="2" max="2" width="85.8515625" style="7" customWidth="1"/>
    <col min="3" max="3" width="10.28125" style="87" customWidth="1"/>
    <col min="4" max="4" width="4.421875" style="88" customWidth="1"/>
    <col min="5" max="5" width="9.57421875" style="88" customWidth="1"/>
    <col min="6" max="6" width="10.00390625" style="88" bestFit="1" customWidth="1"/>
    <col min="7" max="7" width="12.57421875" style="88" customWidth="1"/>
    <col min="8" max="8" width="12.7109375" style="88" customWidth="1"/>
    <col min="9" max="9" width="10.421875" style="88" customWidth="1"/>
    <col min="10" max="10" width="10.7109375" style="86" customWidth="1"/>
    <col min="11" max="11" width="9.140625" style="104" customWidth="1"/>
    <col min="12" max="16384" width="9.140625" style="6" customWidth="1"/>
  </cols>
  <sheetData>
    <row r="1" spans="1:11" s="13" customFormat="1" ht="23.25" customHeight="1">
      <c r="A1" s="11"/>
      <c r="B1" s="133" t="s">
        <v>94</v>
      </c>
      <c r="C1" s="124" t="s">
        <v>95</v>
      </c>
      <c r="D1" s="125"/>
      <c r="E1" s="125"/>
      <c r="F1" s="125"/>
      <c r="G1" s="125"/>
      <c r="H1" s="125"/>
      <c r="I1" s="126"/>
      <c r="J1" s="105"/>
      <c r="K1" s="106"/>
    </row>
    <row r="2" spans="1:11" s="13" customFormat="1" ht="30.75" customHeight="1">
      <c r="A2" s="10"/>
      <c r="B2" s="134"/>
      <c r="C2" s="127" t="s">
        <v>96</v>
      </c>
      <c r="D2" s="128"/>
      <c r="E2" s="128"/>
      <c r="F2" s="128"/>
      <c r="G2" s="128"/>
      <c r="H2" s="128"/>
      <c r="I2" s="129"/>
      <c r="J2" s="105"/>
      <c r="K2" s="106"/>
    </row>
    <row r="3" spans="1:11" s="13" customFormat="1" ht="21">
      <c r="A3" s="10"/>
      <c r="B3" s="14"/>
      <c r="C3" s="56" t="s">
        <v>0</v>
      </c>
      <c r="D3" s="89"/>
      <c r="E3" s="89"/>
      <c r="F3" s="12"/>
      <c r="G3" s="55" t="s">
        <v>56</v>
      </c>
      <c r="H3" s="37">
        <v>42340</v>
      </c>
      <c r="I3" s="57"/>
      <c r="J3" s="105"/>
      <c r="K3" s="106"/>
    </row>
    <row r="4" spans="1:11" s="13" customFormat="1" ht="12" customHeight="1" thickBot="1">
      <c r="A4" s="15"/>
      <c r="B4" s="16"/>
      <c r="C4" s="135" t="s">
        <v>27</v>
      </c>
      <c r="D4" s="136"/>
      <c r="E4" s="58"/>
      <c r="F4" s="59"/>
      <c r="G4" s="60"/>
      <c r="H4" s="90" t="s">
        <v>97</v>
      </c>
      <c r="I4" s="91"/>
      <c r="J4" s="105"/>
      <c r="K4" s="104"/>
    </row>
    <row r="5" spans="1:11" s="20" customFormat="1" ht="12" customHeight="1" thickBot="1">
      <c r="A5" s="130" t="s">
        <v>98</v>
      </c>
      <c r="B5" s="131"/>
      <c r="C5" s="131"/>
      <c r="D5" s="131"/>
      <c r="E5" s="131"/>
      <c r="F5" s="131"/>
      <c r="G5" s="131"/>
      <c r="H5" s="131"/>
      <c r="I5" s="132"/>
      <c r="J5" s="105"/>
      <c r="K5" s="106"/>
    </row>
    <row r="6" spans="1:11" s="19" customFormat="1" ht="12" customHeight="1" thickBot="1">
      <c r="A6" s="8" t="s">
        <v>4</v>
      </c>
      <c r="B6" s="9" t="s">
        <v>5</v>
      </c>
      <c r="C6" s="80" t="s">
        <v>6</v>
      </c>
      <c r="D6" s="81" t="s">
        <v>7</v>
      </c>
      <c r="E6" s="81" t="s">
        <v>8</v>
      </c>
      <c r="F6" s="81" t="s">
        <v>9</v>
      </c>
      <c r="G6" s="81" t="s">
        <v>10</v>
      </c>
      <c r="H6" s="81" t="s">
        <v>11</v>
      </c>
      <c r="I6" s="82" t="s">
        <v>12</v>
      </c>
      <c r="J6" s="107"/>
      <c r="K6" s="108"/>
    </row>
    <row r="7" spans="1:11" s="20" customFormat="1" ht="12" customHeight="1">
      <c r="A7" s="23"/>
      <c r="B7" s="17" t="s">
        <v>42</v>
      </c>
      <c r="C7" s="21" t="s">
        <v>17</v>
      </c>
      <c r="D7" s="21"/>
      <c r="E7" s="22"/>
      <c r="F7" s="22"/>
      <c r="G7" s="22"/>
      <c r="H7" s="22">
        <f>H130</f>
        <v>317942.2999999999</v>
      </c>
      <c r="I7" s="72">
        <f>SUM(I9:I129)</f>
        <v>1.0000000000000002</v>
      </c>
      <c r="J7" s="105"/>
      <c r="K7" s="106"/>
    </row>
    <row r="8" spans="1:256" s="20" customFormat="1" ht="12" customHeight="1">
      <c r="A8" s="26">
        <v>1</v>
      </c>
      <c r="B8" s="25" t="s">
        <v>25</v>
      </c>
      <c r="C8" s="21"/>
      <c r="D8" s="21"/>
      <c r="E8" s="22"/>
      <c r="F8" s="22"/>
      <c r="G8" s="22"/>
      <c r="H8" s="22"/>
      <c r="I8" s="72"/>
      <c r="J8" s="118" t="s">
        <v>99</v>
      </c>
      <c r="K8" s="118"/>
      <c r="L8" s="28"/>
      <c r="M8" s="28"/>
      <c r="N8" s="29"/>
      <c r="O8" s="29"/>
      <c r="P8" s="29"/>
      <c r="Q8" s="29"/>
      <c r="R8" s="30"/>
      <c r="S8" s="31"/>
      <c r="T8" s="27"/>
      <c r="U8" s="28"/>
      <c r="V8" s="28"/>
      <c r="W8" s="29"/>
      <c r="X8" s="29"/>
      <c r="Y8" s="29"/>
      <c r="Z8" s="29"/>
      <c r="AA8" s="30"/>
      <c r="AB8" s="31"/>
      <c r="AC8" s="27"/>
      <c r="AD8" s="28"/>
      <c r="AE8" s="28"/>
      <c r="AF8" s="29"/>
      <c r="AG8" s="29"/>
      <c r="AH8" s="29"/>
      <c r="AI8" s="29"/>
      <c r="AJ8" s="30"/>
      <c r="AK8" s="31"/>
      <c r="AL8" s="27"/>
      <c r="AM8" s="28"/>
      <c r="AN8" s="28"/>
      <c r="AO8" s="29"/>
      <c r="AP8" s="29"/>
      <c r="AQ8" s="29"/>
      <c r="AR8" s="29"/>
      <c r="AS8" s="30"/>
      <c r="AT8" s="31"/>
      <c r="AU8" s="27"/>
      <c r="AV8" s="28"/>
      <c r="AW8" s="28"/>
      <c r="AX8" s="29"/>
      <c r="AY8" s="29"/>
      <c r="AZ8" s="29"/>
      <c r="BA8" s="29"/>
      <c r="BB8" s="30"/>
      <c r="BC8" s="31"/>
      <c r="BD8" s="27"/>
      <c r="BE8" s="28"/>
      <c r="BF8" s="28"/>
      <c r="BG8" s="29"/>
      <c r="BH8" s="29"/>
      <c r="BI8" s="29"/>
      <c r="BJ8" s="29"/>
      <c r="BK8" s="30"/>
      <c r="BL8" s="31"/>
      <c r="BM8" s="27"/>
      <c r="BN8" s="28"/>
      <c r="BO8" s="28"/>
      <c r="BP8" s="29"/>
      <c r="BQ8" s="29"/>
      <c r="BR8" s="29"/>
      <c r="BS8" s="29"/>
      <c r="BT8" s="30"/>
      <c r="BU8" s="31"/>
      <c r="BV8" s="27"/>
      <c r="BW8" s="28"/>
      <c r="BX8" s="28"/>
      <c r="BY8" s="29"/>
      <c r="BZ8" s="29"/>
      <c r="CA8" s="29"/>
      <c r="CB8" s="29"/>
      <c r="CC8" s="30"/>
      <c r="CD8" s="31"/>
      <c r="CE8" s="27"/>
      <c r="CF8" s="28"/>
      <c r="CG8" s="28"/>
      <c r="CH8" s="29"/>
      <c r="CI8" s="29"/>
      <c r="CJ8" s="29"/>
      <c r="CK8" s="29"/>
      <c r="CL8" s="30"/>
      <c r="CM8" s="31"/>
      <c r="CN8" s="27"/>
      <c r="CO8" s="28"/>
      <c r="CP8" s="28"/>
      <c r="CQ8" s="29"/>
      <c r="CR8" s="29"/>
      <c r="CS8" s="29"/>
      <c r="CT8" s="29"/>
      <c r="CU8" s="30"/>
      <c r="CV8" s="31"/>
      <c r="CW8" s="27"/>
      <c r="CX8" s="28"/>
      <c r="CY8" s="28"/>
      <c r="CZ8" s="29"/>
      <c r="DA8" s="29"/>
      <c r="DB8" s="29"/>
      <c r="DC8" s="29"/>
      <c r="DD8" s="30"/>
      <c r="DE8" s="31"/>
      <c r="DF8" s="27"/>
      <c r="DG8" s="28"/>
      <c r="DH8" s="28"/>
      <c r="DI8" s="29"/>
      <c r="DJ8" s="29"/>
      <c r="DK8" s="29"/>
      <c r="DL8" s="29"/>
      <c r="DM8" s="30"/>
      <c r="DN8" s="31"/>
      <c r="DO8" s="27"/>
      <c r="DP8" s="28"/>
      <c r="DQ8" s="28"/>
      <c r="DR8" s="29"/>
      <c r="DS8" s="29"/>
      <c r="DT8" s="29"/>
      <c r="DU8" s="29"/>
      <c r="DV8" s="30"/>
      <c r="DW8" s="31"/>
      <c r="DX8" s="27"/>
      <c r="DY8" s="28"/>
      <c r="DZ8" s="28"/>
      <c r="EA8" s="29"/>
      <c r="EB8" s="29"/>
      <c r="EC8" s="29"/>
      <c r="ED8" s="29"/>
      <c r="EE8" s="30"/>
      <c r="EF8" s="31"/>
      <c r="EG8" s="27"/>
      <c r="EH8" s="28"/>
      <c r="EI8" s="28"/>
      <c r="EJ8" s="29"/>
      <c r="EK8" s="29"/>
      <c r="EL8" s="29"/>
      <c r="EM8" s="29"/>
      <c r="EN8" s="30"/>
      <c r="EO8" s="31"/>
      <c r="EP8" s="27"/>
      <c r="EQ8" s="28"/>
      <c r="ER8" s="28"/>
      <c r="ES8" s="29"/>
      <c r="ET8" s="29"/>
      <c r="EU8" s="29"/>
      <c r="EV8" s="29"/>
      <c r="EW8" s="30"/>
      <c r="EX8" s="31"/>
      <c r="EY8" s="27"/>
      <c r="EZ8" s="28"/>
      <c r="FA8" s="28"/>
      <c r="FB8" s="29"/>
      <c r="FC8" s="29"/>
      <c r="FD8" s="29"/>
      <c r="FE8" s="29"/>
      <c r="FF8" s="30"/>
      <c r="FG8" s="31"/>
      <c r="FH8" s="27"/>
      <c r="FI8" s="28"/>
      <c r="FJ8" s="28"/>
      <c r="FK8" s="29"/>
      <c r="FL8" s="29"/>
      <c r="FM8" s="29"/>
      <c r="FN8" s="29"/>
      <c r="FO8" s="30"/>
      <c r="FP8" s="31"/>
      <c r="FQ8" s="27"/>
      <c r="FR8" s="28"/>
      <c r="FS8" s="28"/>
      <c r="FT8" s="29"/>
      <c r="FU8" s="29"/>
      <c r="FV8" s="29"/>
      <c r="FW8" s="29"/>
      <c r="FX8" s="30"/>
      <c r="FY8" s="31"/>
      <c r="FZ8" s="27"/>
      <c r="GA8" s="28"/>
      <c r="GB8" s="28"/>
      <c r="GC8" s="29"/>
      <c r="GD8" s="29"/>
      <c r="GE8" s="29"/>
      <c r="GF8" s="29"/>
      <c r="GG8" s="30"/>
      <c r="GH8" s="31"/>
      <c r="GI8" s="27"/>
      <c r="GJ8" s="28"/>
      <c r="GK8" s="28"/>
      <c r="GL8" s="29"/>
      <c r="GM8" s="29"/>
      <c r="GN8" s="29"/>
      <c r="GO8" s="29"/>
      <c r="GP8" s="30"/>
      <c r="GQ8" s="31"/>
      <c r="GR8" s="27"/>
      <c r="GS8" s="28"/>
      <c r="GT8" s="28"/>
      <c r="GU8" s="29"/>
      <c r="GV8" s="29"/>
      <c r="GW8" s="29"/>
      <c r="GX8" s="29"/>
      <c r="GY8" s="30"/>
      <c r="GZ8" s="31"/>
      <c r="HA8" s="27"/>
      <c r="HB8" s="28"/>
      <c r="HC8" s="28"/>
      <c r="HD8" s="29"/>
      <c r="HE8" s="29"/>
      <c r="HF8" s="29"/>
      <c r="HG8" s="29"/>
      <c r="HH8" s="30"/>
      <c r="HI8" s="31"/>
      <c r="HJ8" s="27"/>
      <c r="HK8" s="28"/>
      <c r="HL8" s="28"/>
      <c r="HM8" s="29"/>
      <c r="HN8" s="29"/>
      <c r="HO8" s="29"/>
      <c r="HP8" s="29"/>
      <c r="HQ8" s="30"/>
      <c r="HR8" s="31"/>
      <c r="HS8" s="27"/>
      <c r="HT8" s="28"/>
      <c r="HU8" s="28"/>
      <c r="HV8" s="29"/>
      <c r="HW8" s="29"/>
      <c r="HX8" s="29"/>
      <c r="HY8" s="29"/>
      <c r="HZ8" s="30"/>
      <c r="IA8" s="31"/>
      <c r="IB8" s="27"/>
      <c r="IC8" s="28"/>
      <c r="ID8" s="28"/>
      <c r="IE8" s="29"/>
      <c r="IF8" s="29"/>
      <c r="IG8" s="29"/>
      <c r="IH8" s="29"/>
      <c r="II8" s="30"/>
      <c r="IJ8" s="31"/>
      <c r="IK8" s="27"/>
      <c r="IL8" s="28"/>
      <c r="IM8" s="28"/>
      <c r="IN8" s="29"/>
      <c r="IO8" s="29"/>
      <c r="IP8" s="29"/>
      <c r="IQ8" s="29"/>
      <c r="IR8" s="30"/>
      <c r="IS8" s="31"/>
      <c r="IT8" s="27"/>
      <c r="IU8" s="28"/>
      <c r="IV8" s="28"/>
    </row>
    <row r="9" spans="1:11" s="1" customFormat="1" ht="22.5">
      <c r="A9" s="24" t="s">
        <v>102</v>
      </c>
      <c r="B9" s="38" t="s">
        <v>115</v>
      </c>
      <c r="C9" s="43">
        <v>8</v>
      </c>
      <c r="D9" s="39" t="s">
        <v>16</v>
      </c>
      <c r="E9" s="65">
        <v>1.81</v>
      </c>
      <c r="F9" s="65">
        <v>10.29</v>
      </c>
      <c r="G9" s="66">
        <f>F9+E9</f>
        <v>12.1</v>
      </c>
      <c r="H9" s="66">
        <f>G9*C9</f>
        <v>96.8</v>
      </c>
      <c r="I9" s="67">
        <f>H9/$H$7</f>
        <v>0.0003044577585304001</v>
      </c>
      <c r="J9" s="94" t="s">
        <v>67</v>
      </c>
      <c r="K9" s="96">
        <v>83540</v>
      </c>
    </row>
    <row r="10" spans="1:11" s="1" customFormat="1" ht="12.75" customHeight="1">
      <c r="A10" s="24" t="s">
        <v>103</v>
      </c>
      <c r="B10" s="61" t="s">
        <v>116</v>
      </c>
      <c r="C10" s="43">
        <v>116</v>
      </c>
      <c r="D10" s="39" t="s">
        <v>16</v>
      </c>
      <c r="E10" s="65">
        <v>4.1</v>
      </c>
      <c r="F10" s="65">
        <v>23.3</v>
      </c>
      <c r="G10" s="66">
        <f aca="true" t="shared" si="0" ref="G10:G21">F10+E10</f>
        <v>27.4</v>
      </c>
      <c r="H10" s="66">
        <f aca="true" t="shared" si="1" ref="H10:H21">G10*C10</f>
        <v>3178.3999999999996</v>
      </c>
      <c r="I10" s="67">
        <f aca="true" t="shared" si="2" ref="I10:I21">H10/$H$7</f>
        <v>0.009996782435051898</v>
      </c>
      <c r="J10" s="94" t="s">
        <v>276</v>
      </c>
      <c r="K10" s="96"/>
    </row>
    <row r="11" spans="1:11" s="1" customFormat="1" ht="12.75" customHeight="1">
      <c r="A11" s="24" t="s">
        <v>104</v>
      </c>
      <c r="B11" s="61" t="s">
        <v>117</v>
      </c>
      <c r="C11" s="43">
        <v>15</v>
      </c>
      <c r="D11" s="39" t="s">
        <v>16</v>
      </c>
      <c r="E11" s="65">
        <v>5.51</v>
      </c>
      <c r="F11" s="65">
        <v>31.25</v>
      </c>
      <c r="G11" s="66">
        <f t="shared" si="0"/>
        <v>36.76</v>
      </c>
      <c r="H11" s="66">
        <f t="shared" si="1"/>
        <v>551.4</v>
      </c>
      <c r="I11" s="67">
        <f t="shared" si="2"/>
        <v>0.0017342769427031264</v>
      </c>
      <c r="J11" s="94" t="s">
        <v>276</v>
      </c>
      <c r="K11" s="96"/>
    </row>
    <row r="12" spans="1:11" s="1" customFormat="1" ht="11.25">
      <c r="A12" s="24" t="s">
        <v>105</v>
      </c>
      <c r="B12" s="61" t="s">
        <v>118</v>
      </c>
      <c r="C12" s="43">
        <v>8</v>
      </c>
      <c r="D12" s="39" t="s">
        <v>16</v>
      </c>
      <c r="E12" s="65">
        <v>4.1</v>
      </c>
      <c r="F12" s="65">
        <v>23.3</v>
      </c>
      <c r="G12" s="66">
        <f t="shared" si="0"/>
        <v>27.4</v>
      </c>
      <c r="H12" s="66">
        <f t="shared" si="1"/>
        <v>219.2</v>
      </c>
      <c r="I12" s="67">
        <f t="shared" si="2"/>
        <v>0.0006894332713828895</v>
      </c>
      <c r="J12" s="94" t="s">
        <v>276</v>
      </c>
      <c r="K12" s="96"/>
    </row>
    <row r="13" spans="1:11" s="1" customFormat="1" ht="11.25">
      <c r="A13" s="24" t="s">
        <v>100</v>
      </c>
      <c r="B13" s="61" t="s">
        <v>119</v>
      </c>
      <c r="C13" s="43">
        <v>10</v>
      </c>
      <c r="D13" s="39" t="s">
        <v>16</v>
      </c>
      <c r="E13" s="65">
        <v>5.51</v>
      </c>
      <c r="F13" s="65">
        <v>31.25</v>
      </c>
      <c r="G13" s="66">
        <f t="shared" si="0"/>
        <v>36.76</v>
      </c>
      <c r="H13" s="66">
        <f t="shared" si="1"/>
        <v>367.59999999999997</v>
      </c>
      <c r="I13" s="67">
        <f t="shared" si="2"/>
        <v>0.0011561846284687508</v>
      </c>
      <c r="J13" s="94" t="s">
        <v>276</v>
      </c>
      <c r="K13" s="96"/>
    </row>
    <row r="14" spans="1:11" s="1" customFormat="1" ht="12.75" customHeight="1">
      <c r="A14" s="24" t="s">
        <v>101</v>
      </c>
      <c r="B14" s="61" t="s">
        <v>120</v>
      </c>
      <c r="C14" s="43">
        <v>4</v>
      </c>
      <c r="D14" s="39" t="s">
        <v>16</v>
      </c>
      <c r="E14" s="65">
        <v>5.42</v>
      </c>
      <c r="F14" s="65">
        <v>30.78</v>
      </c>
      <c r="G14" s="66">
        <f t="shared" si="0"/>
        <v>36.2</v>
      </c>
      <c r="H14" s="66">
        <f t="shared" si="1"/>
        <v>144.8</v>
      </c>
      <c r="I14" s="67">
        <f t="shared" si="2"/>
        <v>0.0004554285478843176</v>
      </c>
      <c r="J14" s="94" t="s">
        <v>276</v>
      </c>
      <c r="K14" s="96"/>
    </row>
    <row r="15" spans="1:11" s="1" customFormat="1" ht="11.25">
      <c r="A15" s="24" t="s">
        <v>109</v>
      </c>
      <c r="B15" s="33" t="s">
        <v>121</v>
      </c>
      <c r="C15" s="43">
        <v>27</v>
      </c>
      <c r="D15" s="18" t="s">
        <v>16</v>
      </c>
      <c r="E15" s="65">
        <v>5.25</v>
      </c>
      <c r="F15" s="65">
        <v>30</v>
      </c>
      <c r="G15" s="66">
        <f t="shared" si="0"/>
        <v>35.25</v>
      </c>
      <c r="H15" s="66">
        <f t="shared" si="1"/>
        <v>951.75</v>
      </c>
      <c r="I15" s="67">
        <f t="shared" si="2"/>
        <v>0.002993467682658144</v>
      </c>
      <c r="J15" s="97" t="s">
        <v>86</v>
      </c>
      <c r="K15" s="43"/>
    </row>
    <row r="16" spans="1:11" s="1" customFormat="1" ht="11.25">
      <c r="A16" s="24" t="s">
        <v>110</v>
      </c>
      <c r="B16" s="33" t="s">
        <v>122</v>
      </c>
      <c r="C16" s="43">
        <v>27</v>
      </c>
      <c r="D16" s="18" t="s">
        <v>32</v>
      </c>
      <c r="E16" s="65">
        <v>3.76</v>
      </c>
      <c r="F16" s="65">
        <v>21.5</v>
      </c>
      <c r="G16" s="66">
        <f t="shared" si="0"/>
        <v>25.259999999999998</v>
      </c>
      <c r="H16" s="66">
        <f t="shared" si="1"/>
        <v>682.02</v>
      </c>
      <c r="I16" s="67">
        <f t="shared" si="2"/>
        <v>0.002145106203232474</v>
      </c>
      <c r="J16" s="97" t="s">
        <v>86</v>
      </c>
      <c r="K16" s="43"/>
    </row>
    <row r="17" spans="1:11" s="1" customFormat="1" ht="11.25">
      <c r="A17" s="24" t="s">
        <v>111</v>
      </c>
      <c r="B17" s="33" t="s">
        <v>123</v>
      </c>
      <c r="C17" s="43">
        <v>11</v>
      </c>
      <c r="D17" s="18" t="s">
        <v>16</v>
      </c>
      <c r="E17" s="65">
        <v>5.34</v>
      </c>
      <c r="F17" s="65">
        <v>30.5</v>
      </c>
      <c r="G17" s="66">
        <f t="shared" si="0"/>
        <v>35.84</v>
      </c>
      <c r="H17" s="66">
        <f t="shared" si="1"/>
        <v>394.24</v>
      </c>
      <c r="I17" s="67">
        <f t="shared" si="2"/>
        <v>0.0012399734165601751</v>
      </c>
      <c r="J17" s="97" t="s">
        <v>86</v>
      </c>
      <c r="K17" s="43"/>
    </row>
    <row r="18" spans="1:11" s="1" customFormat="1" ht="11.25">
      <c r="A18" s="24" t="s">
        <v>112</v>
      </c>
      <c r="B18" s="33" t="s">
        <v>124</v>
      </c>
      <c r="C18" s="43">
        <v>11</v>
      </c>
      <c r="D18" s="18" t="s">
        <v>32</v>
      </c>
      <c r="E18" s="65">
        <v>4.2</v>
      </c>
      <c r="F18" s="65">
        <v>24</v>
      </c>
      <c r="G18" s="66">
        <f t="shared" si="0"/>
        <v>28.2</v>
      </c>
      <c r="H18" s="66">
        <f t="shared" si="1"/>
        <v>310.2</v>
      </c>
      <c r="I18" s="67">
        <f t="shared" si="2"/>
        <v>0.0009756487261996913</v>
      </c>
      <c r="J18" s="97" t="s">
        <v>86</v>
      </c>
      <c r="K18" s="43"/>
    </row>
    <row r="19" spans="1:11" s="1" customFormat="1" ht="11.25">
      <c r="A19" s="24" t="s">
        <v>113</v>
      </c>
      <c r="B19" s="33" t="s">
        <v>125</v>
      </c>
      <c r="C19" s="43">
        <v>5</v>
      </c>
      <c r="D19" s="18" t="s">
        <v>32</v>
      </c>
      <c r="E19" s="65">
        <v>41</v>
      </c>
      <c r="F19" s="65">
        <v>111.24</v>
      </c>
      <c r="G19" s="66">
        <f t="shared" si="0"/>
        <v>152.24</v>
      </c>
      <c r="H19" s="66">
        <f t="shared" si="1"/>
        <v>761.2</v>
      </c>
      <c r="I19" s="67">
        <f t="shared" si="2"/>
        <v>0.002394145101170874</v>
      </c>
      <c r="J19" s="97" t="s">
        <v>86</v>
      </c>
      <c r="K19" s="43"/>
    </row>
    <row r="20" spans="1:11" s="1" customFormat="1" ht="11.25">
      <c r="A20" s="24" t="s">
        <v>114</v>
      </c>
      <c r="B20" s="61" t="s">
        <v>274</v>
      </c>
      <c r="C20" s="43">
        <v>2</v>
      </c>
      <c r="D20" s="18" t="s">
        <v>32</v>
      </c>
      <c r="E20" s="65">
        <v>2.4</v>
      </c>
      <c r="F20" s="65">
        <v>13.76</v>
      </c>
      <c r="G20" s="66">
        <f>F20+E20</f>
        <v>16.16</v>
      </c>
      <c r="H20" s="66">
        <f>G20*C20</f>
        <v>32.32</v>
      </c>
      <c r="I20" s="67">
        <f>H20/$H$7</f>
        <v>0.00010165366483163774</v>
      </c>
      <c r="J20" s="97" t="s">
        <v>86</v>
      </c>
      <c r="K20" s="43"/>
    </row>
    <row r="21" spans="1:11" s="1" customFormat="1" ht="11.25">
      <c r="A21" s="24" t="s">
        <v>275</v>
      </c>
      <c r="B21" s="62" t="s">
        <v>108</v>
      </c>
      <c r="C21" s="63">
        <v>2</v>
      </c>
      <c r="D21" s="63" t="s">
        <v>32</v>
      </c>
      <c r="E21" s="64">
        <v>10.08</v>
      </c>
      <c r="F21" s="64">
        <v>57.63</v>
      </c>
      <c r="G21" s="66">
        <f t="shared" si="0"/>
        <v>67.71000000000001</v>
      </c>
      <c r="H21" s="66">
        <f t="shared" si="1"/>
        <v>135.42000000000002</v>
      </c>
      <c r="I21" s="67">
        <f t="shared" si="2"/>
        <v>0.0004259263394647396</v>
      </c>
      <c r="J21" s="97" t="s">
        <v>86</v>
      </c>
      <c r="K21" s="43"/>
    </row>
    <row r="22" spans="1:11" s="1" customFormat="1" ht="11.25">
      <c r="A22" s="17">
        <v>2</v>
      </c>
      <c r="B22" s="25" t="s">
        <v>18</v>
      </c>
      <c r="C22" s="21"/>
      <c r="D22" s="21"/>
      <c r="E22" s="22"/>
      <c r="F22" s="22"/>
      <c r="G22" s="73"/>
      <c r="H22" s="73"/>
      <c r="I22" s="74"/>
      <c r="J22" s="98"/>
      <c r="K22" s="103"/>
    </row>
    <row r="23" spans="1:11" s="1" customFormat="1" ht="11.25">
      <c r="A23" s="24" t="s">
        <v>130</v>
      </c>
      <c r="B23" s="38" t="s">
        <v>126</v>
      </c>
      <c r="C23" s="43">
        <v>5</v>
      </c>
      <c r="D23" s="39" t="s">
        <v>16</v>
      </c>
      <c r="E23" s="64">
        <v>0.74</v>
      </c>
      <c r="F23" s="64">
        <v>4.19</v>
      </c>
      <c r="G23" s="66">
        <f aca="true" t="shared" si="3" ref="G23:G28">F23+E23</f>
        <v>4.930000000000001</v>
      </c>
      <c r="H23" s="66">
        <f aca="true" t="shared" si="4" ref="H23:H28">G23*C23</f>
        <v>24.650000000000002</v>
      </c>
      <c r="I23" s="67">
        <f aca="true" t="shared" si="5" ref="I23:I28">H23/$H$7</f>
        <v>7.752979078279302E-05</v>
      </c>
      <c r="J23" s="92" t="s">
        <v>67</v>
      </c>
      <c r="K23" s="93">
        <v>83440</v>
      </c>
    </row>
    <row r="24" spans="1:11" s="1" customFormat="1" ht="11.25">
      <c r="A24" s="24" t="s">
        <v>131</v>
      </c>
      <c r="B24" s="38" t="s">
        <v>127</v>
      </c>
      <c r="C24" s="43">
        <v>5</v>
      </c>
      <c r="D24" s="39" t="s">
        <v>16</v>
      </c>
      <c r="E24" s="64">
        <v>0.82</v>
      </c>
      <c r="F24" s="64">
        <v>4.63</v>
      </c>
      <c r="G24" s="66">
        <f t="shared" si="3"/>
        <v>5.45</v>
      </c>
      <c r="H24" s="66">
        <f t="shared" si="4"/>
        <v>27.25</v>
      </c>
      <c r="I24" s="67">
        <f t="shared" si="5"/>
        <v>8.57073752061302E-05</v>
      </c>
      <c r="J24" s="92" t="s">
        <v>67</v>
      </c>
      <c r="K24" s="93">
        <v>83442</v>
      </c>
    </row>
    <row r="25" spans="1:11" s="1" customFormat="1" ht="11.25">
      <c r="A25" s="24" t="s">
        <v>132</v>
      </c>
      <c r="B25" s="38" t="s">
        <v>128</v>
      </c>
      <c r="C25" s="43">
        <v>132</v>
      </c>
      <c r="D25" s="39" t="s">
        <v>32</v>
      </c>
      <c r="E25" s="65">
        <v>1.64</v>
      </c>
      <c r="F25" s="65">
        <v>9.27</v>
      </c>
      <c r="G25" s="66">
        <f t="shared" si="3"/>
        <v>10.91</v>
      </c>
      <c r="H25" s="66">
        <f t="shared" si="4"/>
        <v>1440.1200000000001</v>
      </c>
      <c r="I25" s="67">
        <f t="shared" si="5"/>
        <v>0.0045295011075909076</v>
      </c>
      <c r="J25" s="94" t="s">
        <v>67</v>
      </c>
      <c r="K25" s="96" t="s">
        <v>264</v>
      </c>
    </row>
    <row r="26" spans="1:11" s="1" customFormat="1" ht="11.25">
      <c r="A26" s="24" t="s">
        <v>133</v>
      </c>
      <c r="B26" s="38" t="s">
        <v>129</v>
      </c>
      <c r="C26" s="43">
        <v>160</v>
      </c>
      <c r="D26" s="39" t="s">
        <v>32</v>
      </c>
      <c r="E26" s="65">
        <v>2.29</v>
      </c>
      <c r="F26" s="65">
        <v>13.01</v>
      </c>
      <c r="G26" s="66">
        <f t="shared" si="3"/>
        <v>15.3</v>
      </c>
      <c r="H26" s="66">
        <f t="shared" si="4"/>
        <v>2448</v>
      </c>
      <c r="I26" s="67">
        <f t="shared" si="5"/>
        <v>0.007699510257049788</v>
      </c>
      <c r="J26" s="94" t="s">
        <v>67</v>
      </c>
      <c r="K26" s="96" t="s">
        <v>265</v>
      </c>
    </row>
    <row r="27" spans="1:11" s="1" customFormat="1" ht="11.25">
      <c r="A27" s="24" t="s">
        <v>134</v>
      </c>
      <c r="B27" s="38" t="s">
        <v>53</v>
      </c>
      <c r="C27" s="43">
        <v>141</v>
      </c>
      <c r="D27" s="39" t="s">
        <v>32</v>
      </c>
      <c r="E27" s="65">
        <v>0.73</v>
      </c>
      <c r="F27" s="65">
        <v>2.54</v>
      </c>
      <c r="G27" s="66">
        <f t="shared" si="3"/>
        <v>3.27</v>
      </c>
      <c r="H27" s="66">
        <f t="shared" si="4"/>
        <v>461.07</v>
      </c>
      <c r="I27" s="67">
        <f t="shared" si="5"/>
        <v>0.001450168788487723</v>
      </c>
      <c r="J27" s="94" t="s">
        <v>70</v>
      </c>
      <c r="K27" s="96">
        <v>72380</v>
      </c>
    </row>
    <row r="28" spans="1:11" s="1" customFormat="1" ht="11.25">
      <c r="A28" s="24" t="s">
        <v>206</v>
      </c>
      <c r="B28" s="38" t="s">
        <v>202</v>
      </c>
      <c r="C28" s="43">
        <v>5</v>
      </c>
      <c r="D28" s="39" t="s">
        <v>32</v>
      </c>
      <c r="E28" s="65">
        <v>0.86</v>
      </c>
      <c r="F28" s="65">
        <v>4.85</v>
      </c>
      <c r="G28" s="66">
        <f t="shared" si="3"/>
        <v>5.71</v>
      </c>
      <c r="H28" s="66">
        <f t="shared" si="4"/>
        <v>28.55</v>
      </c>
      <c r="I28" s="67">
        <f t="shared" si="5"/>
        <v>8.97961674177988E-05</v>
      </c>
      <c r="J28" s="94" t="s">
        <v>67</v>
      </c>
      <c r="K28" s="96">
        <v>83438</v>
      </c>
    </row>
    <row r="29" spans="1:11" s="1" customFormat="1" ht="11.25">
      <c r="A29" s="36" t="s">
        <v>38</v>
      </c>
      <c r="B29" s="25" t="s">
        <v>37</v>
      </c>
      <c r="C29" s="26"/>
      <c r="D29" s="26"/>
      <c r="E29" s="26"/>
      <c r="F29" s="26"/>
      <c r="G29" s="26"/>
      <c r="H29" s="26"/>
      <c r="I29" s="26"/>
      <c r="J29" s="98"/>
      <c r="K29" s="103"/>
    </row>
    <row r="30" spans="1:11" s="1" customFormat="1" ht="11.25">
      <c r="A30" s="36" t="s">
        <v>64</v>
      </c>
      <c r="B30" s="25" t="s">
        <v>135</v>
      </c>
      <c r="C30" s="26"/>
      <c r="D30" s="26"/>
      <c r="E30" s="26"/>
      <c r="F30" s="26"/>
      <c r="G30" s="26"/>
      <c r="H30" s="26"/>
      <c r="I30" s="26"/>
      <c r="J30" s="98"/>
      <c r="K30" s="103"/>
    </row>
    <row r="31" spans="1:11" s="49" customFormat="1" ht="14.25" customHeight="1">
      <c r="A31" s="24" t="s">
        <v>65</v>
      </c>
      <c r="B31" s="46" t="s">
        <v>136</v>
      </c>
      <c r="C31" s="47">
        <v>1</v>
      </c>
      <c r="D31" s="48" t="s">
        <v>16</v>
      </c>
      <c r="E31" s="65">
        <v>454.2</v>
      </c>
      <c r="F31" s="65">
        <v>1524.02</v>
      </c>
      <c r="G31" s="66">
        <f>F31+E31</f>
        <v>1978.22</v>
      </c>
      <c r="H31" s="66">
        <f>G31*C31</f>
        <v>1978.22</v>
      </c>
      <c r="I31" s="67">
        <f>H31/$H$7</f>
        <v>0.006221946560743886</v>
      </c>
      <c r="J31" s="99" t="s">
        <v>86</v>
      </c>
      <c r="K31" s="100"/>
    </row>
    <row r="32" spans="1:11" s="49" customFormat="1" ht="14.25" customHeight="1">
      <c r="A32" s="24" t="s">
        <v>66</v>
      </c>
      <c r="B32" s="50" t="s">
        <v>137</v>
      </c>
      <c r="C32" s="47">
        <v>1</v>
      </c>
      <c r="D32" s="68" t="s">
        <v>16</v>
      </c>
      <c r="E32" s="65">
        <v>251.34</v>
      </c>
      <c r="F32" s="65">
        <v>1424.27</v>
      </c>
      <c r="G32" s="66">
        <f aca="true" t="shared" si="6" ref="G32:G44">F32+E32</f>
        <v>1675.61</v>
      </c>
      <c r="H32" s="66">
        <f aca="true" t="shared" si="7" ref="H32:H44">G32*C32</f>
        <v>1675.61</v>
      </c>
      <c r="I32" s="67">
        <f aca="true" t="shared" si="8" ref="I32:I44">H32/$H$7</f>
        <v>0.005270170090610782</v>
      </c>
      <c r="J32" s="101" t="s">
        <v>67</v>
      </c>
      <c r="K32" s="102" t="s">
        <v>266</v>
      </c>
    </row>
    <row r="33" spans="1:11" s="49" customFormat="1" ht="14.25" customHeight="1">
      <c r="A33" s="24" t="s">
        <v>68</v>
      </c>
      <c r="B33" s="50" t="s">
        <v>138</v>
      </c>
      <c r="C33" s="47">
        <v>1</v>
      </c>
      <c r="D33" s="68" t="s">
        <v>16</v>
      </c>
      <c r="E33" s="65">
        <v>21.9</v>
      </c>
      <c r="F33" s="65">
        <v>238.5</v>
      </c>
      <c r="G33" s="66">
        <f t="shared" si="6"/>
        <v>260.4</v>
      </c>
      <c r="H33" s="66">
        <f t="shared" si="7"/>
        <v>260.4</v>
      </c>
      <c r="I33" s="67">
        <f t="shared" si="8"/>
        <v>0.000819016532245002</v>
      </c>
      <c r="J33" s="101" t="s">
        <v>70</v>
      </c>
      <c r="K33" s="102">
        <v>71177</v>
      </c>
    </row>
    <row r="34" spans="1:11" s="49" customFormat="1" ht="14.25" customHeight="1">
      <c r="A34" s="24" t="s">
        <v>69</v>
      </c>
      <c r="B34" s="50" t="s">
        <v>267</v>
      </c>
      <c r="C34" s="47">
        <v>1</v>
      </c>
      <c r="D34" s="68" t="s">
        <v>16</v>
      </c>
      <c r="E34" s="65">
        <v>43.05</v>
      </c>
      <c r="F34" s="65">
        <v>243.96</v>
      </c>
      <c r="G34" s="66">
        <f t="shared" si="6"/>
        <v>287.01</v>
      </c>
      <c r="H34" s="66">
        <f t="shared" si="7"/>
        <v>287.01</v>
      </c>
      <c r="I34" s="67">
        <f t="shared" si="8"/>
        <v>0.0009027109635930799</v>
      </c>
      <c r="J34" s="94" t="s">
        <v>67</v>
      </c>
      <c r="K34" s="95" t="s">
        <v>85</v>
      </c>
    </row>
    <row r="35" spans="1:11" s="49" customFormat="1" ht="14.25" customHeight="1">
      <c r="A35" s="24" t="s">
        <v>71</v>
      </c>
      <c r="B35" s="50" t="s">
        <v>140</v>
      </c>
      <c r="C35" s="47">
        <v>1</v>
      </c>
      <c r="D35" s="68" t="s">
        <v>16</v>
      </c>
      <c r="E35" s="65">
        <v>1.68</v>
      </c>
      <c r="F35" s="65">
        <v>9.53</v>
      </c>
      <c r="G35" s="66">
        <f t="shared" si="6"/>
        <v>11.209999999999999</v>
      </c>
      <c r="H35" s="66">
        <f t="shared" si="7"/>
        <v>11.209999999999999</v>
      </c>
      <c r="I35" s="67">
        <f t="shared" si="8"/>
        <v>3.525796976369613E-05</v>
      </c>
      <c r="J35" s="94" t="s">
        <v>67</v>
      </c>
      <c r="K35" s="95" t="s">
        <v>269</v>
      </c>
    </row>
    <row r="36" spans="1:11" s="49" customFormat="1" ht="14.25" customHeight="1">
      <c r="A36" s="24" t="s">
        <v>72</v>
      </c>
      <c r="B36" s="50" t="s">
        <v>139</v>
      </c>
      <c r="C36" s="47">
        <v>4</v>
      </c>
      <c r="D36" s="68" t="s">
        <v>16</v>
      </c>
      <c r="E36" s="65">
        <v>1.68</v>
      </c>
      <c r="F36" s="65">
        <v>9.53</v>
      </c>
      <c r="G36" s="66">
        <f t="shared" si="6"/>
        <v>11.209999999999999</v>
      </c>
      <c r="H36" s="66">
        <f t="shared" si="7"/>
        <v>44.839999999999996</v>
      </c>
      <c r="I36" s="67">
        <f t="shared" si="8"/>
        <v>0.00014103187905478452</v>
      </c>
      <c r="J36" s="94" t="s">
        <v>67</v>
      </c>
      <c r="K36" s="95" t="s">
        <v>269</v>
      </c>
    </row>
    <row r="37" spans="1:11" s="49" customFormat="1" ht="14.25" customHeight="1">
      <c r="A37" s="24" t="s">
        <v>73</v>
      </c>
      <c r="B37" s="50" t="s">
        <v>141</v>
      </c>
      <c r="C37" s="47">
        <v>3</v>
      </c>
      <c r="D37" s="68" t="s">
        <v>16</v>
      </c>
      <c r="E37" s="65">
        <v>11.05</v>
      </c>
      <c r="F37" s="65">
        <v>62.63</v>
      </c>
      <c r="G37" s="66">
        <f t="shared" si="6"/>
        <v>73.68</v>
      </c>
      <c r="H37" s="66">
        <f t="shared" si="7"/>
        <v>221.04000000000002</v>
      </c>
      <c r="I37" s="67">
        <f t="shared" si="8"/>
        <v>0.0006952204849747898</v>
      </c>
      <c r="J37" s="94" t="s">
        <v>67</v>
      </c>
      <c r="K37" s="95" t="s">
        <v>77</v>
      </c>
    </row>
    <row r="38" spans="1:11" s="49" customFormat="1" ht="14.25" customHeight="1">
      <c r="A38" s="24" t="s">
        <v>74</v>
      </c>
      <c r="B38" s="50" t="s">
        <v>277</v>
      </c>
      <c r="C38" s="47">
        <v>1</v>
      </c>
      <c r="D38" s="68" t="s">
        <v>16</v>
      </c>
      <c r="E38" s="65">
        <v>11.05</v>
      </c>
      <c r="F38" s="65">
        <v>62.63</v>
      </c>
      <c r="G38" s="66">
        <f t="shared" si="6"/>
        <v>73.68</v>
      </c>
      <c r="H38" s="66">
        <f t="shared" si="7"/>
        <v>73.68</v>
      </c>
      <c r="I38" s="67">
        <f t="shared" si="8"/>
        <v>0.00023174016165826327</v>
      </c>
      <c r="J38" s="94" t="s">
        <v>67</v>
      </c>
      <c r="K38" s="95" t="s">
        <v>77</v>
      </c>
    </row>
    <row r="39" spans="1:11" s="49" customFormat="1" ht="14.25" customHeight="1">
      <c r="A39" s="24" t="s">
        <v>75</v>
      </c>
      <c r="B39" s="50" t="s">
        <v>278</v>
      </c>
      <c r="C39" s="47">
        <v>3</v>
      </c>
      <c r="D39" s="68" t="s">
        <v>16</v>
      </c>
      <c r="E39" s="65">
        <v>14.89</v>
      </c>
      <c r="F39" s="65">
        <v>84.4</v>
      </c>
      <c r="G39" s="66">
        <f t="shared" si="6"/>
        <v>99.29</v>
      </c>
      <c r="H39" s="66">
        <f t="shared" si="7"/>
        <v>297.87</v>
      </c>
      <c r="I39" s="67">
        <f t="shared" si="8"/>
        <v>0.0009368681046844038</v>
      </c>
      <c r="J39" s="94" t="s">
        <v>67</v>
      </c>
      <c r="K39" s="95" t="s">
        <v>87</v>
      </c>
    </row>
    <row r="40" spans="1:11" s="49" customFormat="1" ht="14.25" customHeight="1">
      <c r="A40" s="24" t="s">
        <v>76</v>
      </c>
      <c r="B40" s="50" t="s">
        <v>279</v>
      </c>
      <c r="C40" s="47">
        <v>1</v>
      </c>
      <c r="D40" s="68" t="s">
        <v>16</v>
      </c>
      <c r="E40" s="65">
        <v>14.89</v>
      </c>
      <c r="F40" s="65">
        <v>84.4</v>
      </c>
      <c r="G40" s="66">
        <f t="shared" si="6"/>
        <v>99.29</v>
      </c>
      <c r="H40" s="66">
        <f t="shared" si="7"/>
        <v>99.29</v>
      </c>
      <c r="I40" s="67">
        <f t="shared" si="8"/>
        <v>0.0003122893682281346</v>
      </c>
      <c r="J40" s="94" t="s">
        <v>67</v>
      </c>
      <c r="K40" s="95" t="s">
        <v>87</v>
      </c>
    </row>
    <row r="41" spans="1:11" s="49" customFormat="1" ht="14.25" customHeight="1">
      <c r="A41" s="24" t="s">
        <v>78</v>
      </c>
      <c r="B41" s="46" t="s">
        <v>280</v>
      </c>
      <c r="C41" s="43">
        <v>2</v>
      </c>
      <c r="D41" s="48" t="s">
        <v>16</v>
      </c>
      <c r="E41" s="65">
        <v>14.6</v>
      </c>
      <c r="F41" s="65">
        <v>83.95</v>
      </c>
      <c r="G41" s="66">
        <f t="shared" si="6"/>
        <v>98.55</v>
      </c>
      <c r="H41" s="66">
        <f t="shared" si="7"/>
        <v>197.1</v>
      </c>
      <c r="I41" s="67">
        <f t="shared" si="8"/>
        <v>0.0006199238037845234</v>
      </c>
      <c r="J41" s="94" t="s">
        <v>70</v>
      </c>
      <c r="K41" s="95">
        <v>71450</v>
      </c>
    </row>
    <row r="42" spans="1:11" s="49" customFormat="1" ht="14.25" customHeight="1">
      <c r="A42" s="24" t="s">
        <v>79</v>
      </c>
      <c r="B42" s="46" t="s">
        <v>281</v>
      </c>
      <c r="C42" s="43">
        <v>4</v>
      </c>
      <c r="D42" s="68" t="s">
        <v>16</v>
      </c>
      <c r="E42" s="65">
        <v>24.33</v>
      </c>
      <c r="F42" s="65">
        <v>37.03</v>
      </c>
      <c r="G42" s="66">
        <f t="shared" si="6"/>
        <v>61.36</v>
      </c>
      <c r="H42" s="66">
        <f t="shared" si="7"/>
        <v>245.44</v>
      </c>
      <c r="I42" s="67">
        <f t="shared" si="8"/>
        <v>0.0007719639695630311</v>
      </c>
      <c r="J42" s="94" t="s">
        <v>70</v>
      </c>
      <c r="K42" s="95">
        <v>71184</v>
      </c>
    </row>
    <row r="43" spans="1:11" s="49" customFormat="1" ht="14.25" customHeight="1">
      <c r="A43" s="24" t="s">
        <v>142</v>
      </c>
      <c r="B43" s="46" t="s">
        <v>282</v>
      </c>
      <c r="C43" s="43">
        <v>1</v>
      </c>
      <c r="D43" s="48" t="s">
        <v>16</v>
      </c>
      <c r="E43" s="65">
        <v>348.54</v>
      </c>
      <c r="F43" s="65">
        <v>1161.8</v>
      </c>
      <c r="G43" s="66">
        <f t="shared" si="6"/>
        <v>1510.34</v>
      </c>
      <c r="H43" s="66">
        <f t="shared" si="7"/>
        <v>1510.34</v>
      </c>
      <c r="I43" s="67">
        <f t="shared" si="8"/>
        <v>0.004750358791516576</v>
      </c>
      <c r="J43" s="94" t="s">
        <v>86</v>
      </c>
      <c r="K43" s="95"/>
    </row>
    <row r="44" spans="1:11" s="49" customFormat="1" ht="14.25" customHeight="1">
      <c r="A44" s="24" t="s">
        <v>143</v>
      </c>
      <c r="B44" s="50" t="s">
        <v>283</v>
      </c>
      <c r="C44" s="47">
        <v>1</v>
      </c>
      <c r="D44" s="68" t="s">
        <v>16</v>
      </c>
      <c r="E44" s="65">
        <v>348.5</v>
      </c>
      <c r="F44" s="65">
        <v>1161.8</v>
      </c>
      <c r="G44" s="66">
        <f t="shared" si="6"/>
        <v>1510.3</v>
      </c>
      <c r="H44" s="66">
        <f t="shared" si="7"/>
        <v>1510.3</v>
      </c>
      <c r="I44" s="67">
        <f t="shared" si="8"/>
        <v>0.004750232982525447</v>
      </c>
      <c r="J44" s="94" t="s">
        <v>86</v>
      </c>
      <c r="K44" s="95"/>
    </row>
    <row r="45" spans="1:11" s="49" customFormat="1" ht="33.75">
      <c r="A45" s="51"/>
      <c r="B45" s="52" t="s">
        <v>292</v>
      </c>
      <c r="C45" s="53"/>
      <c r="D45" s="54"/>
      <c r="E45" s="75"/>
      <c r="F45" s="53"/>
      <c r="G45" s="75"/>
      <c r="H45" s="75"/>
      <c r="I45" s="76"/>
      <c r="J45" s="109"/>
      <c r="K45" s="110"/>
    </row>
    <row r="46" spans="1:11" s="1" customFormat="1" ht="11.25">
      <c r="A46" s="36" t="s">
        <v>80</v>
      </c>
      <c r="B46" s="25" t="s">
        <v>37</v>
      </c>
      <c r="C46" s="26"/>
      <c r="D46" s="26"/>
      <c r="E46" s="26"/>
      <c r="F46" s="26"/>
      <c r="G46" s="26"/>
      <c r="H46" s="26"/>
      <c r="I46" s="26"/>
      <c r="J46" s="98"/>
      <c r="K46" s="103"/>
    </row>
    <row r="47" spans="1:11" s="1" customFormat="1" ht="22.5">
      <c r="A47" s="24" t="s">
        <v>81</v>
      </c>
      <c r="B47" s="35" t="s">
        <v>144</v>
      </c>
      <c r="C47" s="43">
        <v>4</v>
      </c>
      <c r="D47" s="18" t="s">
        <v>16</v>
      </c>
      <c r="E47" s="65">
        <v>48.66</v>
      </c>
      <c r="F47" s="43">
        <v>364.83</v>
      </c>
      <c r="G47" s="65">
        <f>F47+E47</f>
        <v>413.49</v>
      </c>
      <c r="H47" s="65">
        <f>G47*C47</f>
        <v>1653.96</v>
      </c>
      <c r="I47" s="77">
        <f>H47/$H$7</f>
        <v>0.0052020759741626095</v>
      </c>
      <c r="J47" s="97" t="s">
        <v>70</v>
      </c>
      <c r="K47" s="95">
        <v>72180</v>
      </c>
    </row>
    <row r="48" spans="1:11" s="1" customFormat="1" ht="22.5">
      <c r="A48" s="24" t="s">
        <v>82</v>
      </c>
      <c r="B48" s="35" t="s">
        <v>145</v>
      </c>
      <c r="C48" s="43">
        <v>4</v>
      </c>
      <c r="D48" s="18" t="s">
        <v>16</v>
      </c>
      <c r="E48" s="65">
        <v>72.99</v>
      </c>
      <c r="F48" s="43">
        <v>269.75</v>
      </c>
      <c r="G48" s="65">
        <f>F48+E48</f>
        <v>342.74</v>
      </c>
      <c r="H48" s="65">
        <f>G48*C48</f>
        <v>1370.96</v>
      </c>
      <c r="I48" s="77">
        <f>H48/$H$7</f>
        <v>0.0043119773619301385</v>
      </c>
      <c r="J48" s="97" t="s">
        <v>70</v>
      </c>
      <c r="K48" s="95">
        <v>72195</v>
      </c>
    </row>
    <row r="49" spans="1:11" s="1" customFormat="1" ht="45">
      <c r="A49" s="24" t="s">
        <v>83</v>
      </c>
      <c r="B49" s="35" t="s">
        <v>146</v>
      </c>
      <c r="C49" s="43">
        <v>1</v>
      </c>
      <c r="D49" s="18" t="s">
        <v>16</v>
      </c>
      <c r="E49" s="65">
        <v>31.5</v>
      </c>
      <c r="F49" s="43">
        <v>180</v>
      </c>
      <c r="G49" s="65">
        <f>F49+E49</f>
        <v>211.5</v>
      </c>
      <c r="H49" s="65">
        <f>G49*C49</f>
        <v>211.5</v>
      </c>
      <c r="I49" s="77">
        <f>H49/$H$7</f>
        <v>0.0006652150405906987</v>
      </c>
      <c r="J49" s="97" t="s">
        <v>86</v>
      </c>
      <c r="K49" s="95"/>
    </row>
    <row r="50" spans="1:11" s="1" customFormat="1" ht="45">
      <c r="A50" s="24" t="s">
        <v>84</v>
      </c>
      <c r="B50" s="35" t="s">
        <v>147</v>
      </c>
      <c r="C50" s="43">
        <v>1</v>
      </c>
      <c r="D50" s="18" t="s">
        <v>16</v>
      </c>
      <c r="E50" s="65">
        <v>62.12</v>
      </c>
      <c r="F50" s="43">
        <v>355</v>
      </c>
      <c r="G50" s="65">
        <f>F50+E50</f>
        <v>417.12</v>
      </c>
      <c r="H50" s="65">
        <f>G50*C50</f>
        <v>417.12</v>
      </c>
      <c r="I50" s="77">
        <f>H50/$H$7</f>
        <v>0.0013119361594855425</v>
      </c>
      <c r="J50" s="97" t="s">
        <v>86</v>
      </c>
      <c r="K50" s="95"/>
    </row>
    <row r="51" spans="1:11" s="1" customFormat="1" ht="12.75" customHeight="1">
      <c r="A51" s="36" t="s">
        <v>47</v>
      </c>
      <c r="B51" s="25" t="s">
        <v>19</v>
      </c>
      <c r="C51" s="21"/>
      <c r="D51" s="21"/>
      <c r="E51" s="22"/>
      <c r="F51" s="22"/>
      <c r="G51" s="73"/>
      <c r="H51" s="73"/>
      <c r="I51" s="74"/>
      <c r="J51" s="98"/>
      <c r="K51" s="103"/>
    </row>
    <row r="52" spans="1:11" s="1" customFormat="1" ht="12" customHeight="1">
      <c r="A52" s="24" t="s">
        <v>207</v>
      </c>
      <c r="B52" s="38" t="s">
        <v>148</v>
      </c>
      <c r="C52" s="45">
        <v>73</v>
      </c>
      <c r="D52" s="39" t="s">
        <v>30</v>
      </c>
      <c r="E52" s="65">
        <v>7.78</v>
      </c>
      <c r="F52" s="43">
        <v>6.69</v>
      </c>
      <c r="G52" s="78">
        <f>F52+E52</f>
        <v>14.47</v>
      </c>
      <c r="H52" s="78">
        <f>G52*C52</f>
        <v>1056.31</v>
      </c>
      <c r="I52" s="79">
        <f>H52/$H$7</f>
        <v>0.003322332385467427</v>
      </c>
      <c r="J52" s="94" t="s">
        <v>70</v>
      </c>
      <c r="K52" s="95">
        <v>71190</v>
      </c>
    </row>
    <row r="53" spans="1:11" s="1" customFormat="1" ht="12" customHeight="1">
      <c r="A53" s="24" t="s">
        <v>208</v>
      </c>
      <c r="B53" s="38" t="s">
        <v>149</v>
      </c>
      <c r="C53" s="45">
        <v>73</v>
      </c>
      <c r="D53" s="39" t="s">
        <v>30</v>
      </c>
      <c r="E53" s="65">
        <v>1.61</v>
      </c>
      <c r="F53" s="43">
        <v>5.35</v>
      </c>
      <c r="G53" s="78">
        <f aca="true" t="shared" si="9" ref="G53:G68">F53+E53</f>
        <v>6.96</v>
      </c>
      <c r="H53" s="78">
        <f aca="true" t="shared" si="10" ref="H53:H68">G53*C53</f>
        <v>508.08</v>
      </c>
      <c r="I53" s="79">
        <f aca="true" t="shared" si="11" ref="I53:I68">H53/$H$7</f>
        <v>0.0015980258053112158</v>
      </c>
      <c r="J53" s="94" t="s">
        <v>86</v>
      </c>
      <c r="K53" s="95"/>
    </row>
    <row r="54" spans="1:11" s="1" customFormat="1" ht="11.25">
      <c r="A54" s="24" t="s">
        <v>209</v>
      </c>
      <c r="B54" s="38" t="s">
        <v>150</v>
      </c>
      <c r="C54" s="18">
        <v>13</v>
      </c>
      <c r="D54" s="39" t="s">
        <v>32</v>
      </c>
      <c r="E54" s="65">
        <v>4.89</v>
      </c>
      <c r="F54" s="65">
        <v>19.9</v>
      </c>
      <c r="G54" s="78">
        <f t="shared" si="9"/>
        <v>24.79</v>
      </c>
      <c r="H54" s="78">
        <f t="shared" si="10"/>
        <v>322.27</v>
      </c>
      <c r="I54" s="79">
        <f t="shared" si="11"/>
        <v>0.0010136115892726452</v>
      </c>
      <c r="J54" s="94" t="s">
        <v>86</v>
      </c>
      <c r="K54" s="95"/>
    </row>
    <row r="55" spans="1:11" s="1" customFormat="1" ht="11.25">
      <c r="A55" s="24" t="s">
        <v>210</v>
      </c>
      <c r="B55" s="40" t="s">
        <v>151</v>
      </c>
      <c r="C55" s="18">
        <v>25</v>
      </c>
      <c r="D55" s="39" t="s">
        <v>16</v>
      </c>
      <c r="E55" s="65">
        <v>4.89</v>
      </c>
      <c r="F55" s="65">
        <v>19.9</v>
      </c>
      <c r="G55" s="78">
        <f t="shared" si="9"/>
        <v>24.79</v>
      </c>
      <c r="H55" s="78">
        <f t="shared" si="10"/>
        <v>619.75</v>
      </c>
      <c r="I55" s="79">
        <f t="shared" si="11"/>
        <v>0.0019492530562935483</v>
      </c>
      <c r="J55" s="94" t="s">
        <v>86</v>
      </c>
      <c r="K55" s="95"/>
    </row>
    <row r="56" spans="1:11" s="1" customFormat="1" ht="11.25">
      <c r="A56" s="24" t="s">
        <v>211</v>
      </c>
      <c r="B56" s="40" t="s">
        <v>152</v>
      </c>
      <c r="C56" s="18">
        <v>5</v>
      </c>
      <c r="D56" s="39" t="s">
        <v>16</v>
      </c>
      <c r="E56" s="65">
        <v>3.89</v>
      </c>
      <c r="F56" s="65">
        <v>15.19</v>
      </c>
      <c r="G56" s="78">
        <f t="shared" si="9"/>
        <v>19.08</v>
      </c>
      <c r="H56" s="78">
        <f t="shared" si="10"/>
        <v>95.39999999999999</v>
      </c>
      <c r="I56" s="79">
        <f t="shared" si="11"/>
        <v>0.00030005444384091087</v>
      </c>
      <c r="J56" s="94" t="s">
        <v>70</v>
      </c>
      <c r="K56" s="95">
        <v>72374</v>
      </c>
    </row>
    <row r="57" spans="1:11" s="1" customFormat="1" ht="11.25">
      <c r="A57" s="24" t="s">
        <v>212</v>
      </c>
      <c r="B57" s="40" t="s">
        <v>153</v>
      </c>
      <c r="C57" s="18">
        <v>1</v>
      </c>
      <c r="D57" s="39" t="s">
        <v>16</v>
      </c>
      <c r="E57" s="65">
        <v>3.89</v>
      </c>
      <c r="F57" s="65">
        <v>17.3</v>
      </c>
      <c r="G57" s="78">
        <f t="shared" si="9"/>
        <v>21.19</v>
      </c>
      <c r="H57" s="78">
        <f t="shared" si="10"/>
        <v>21.19</v>
      </c>
      <c r="I57" s="79">
        <f t="shared" si="11"/>
        <v>6.664731305019814E-05</v>
      </c>
      <c r="J57" s="94" t="s">
        <v>70</v>
      </c>
      <c r="K57" s="95">
        <v>72375</v>
      </c>
    </row>
    <row r="58" spans="1:11" s="1" customFormat="1" ht="11.25">
      <c r="A58" s="24" t="s">
        <v>213</v>
      </c>
      <c r="B58" s="38" t="s">
        <v>28</v>
      </c>
      <c r="C58" s="18">
        <v>584</v>
      </c>
      <c r="D58" s="39" t="s">
        <v>16</v>
      </c>
      <c r="E58" s="65">
        <v>0.73</v>
      </c>
      <c r="F58" s="65">
        <v>2.04</v>
      </c>
      <c r="G58" s="78">
        <f t="shared" si="9"/>
        <v>2.77</v>
      </c>
      <c r="H58" s="78">
        <f t="shared" si="10"/>
        <v>1617.68</v>
      </c>
      <c r="I58" s="79">
        <f t="shared" si="11"/>
        <v>0.005087967219209274</v>
      </c>
      <c r="J58" s="94" t="s">
        <v>70</v>
      </c>
      <c r="K58" s="95">
        <v>70331</v>
      </c>
    </row>
    <row r="59" spans="1:11" s="1" customFormat="1" ht="22.5">
      <c r="A59" s="24" t="s">
        <v>214</v>
      </c>
      <c r="B59" s="69" t="s">
        <v>154</v>
      </c>
      <c r="C59" s="63">
        <v>13</v>
      </c>
      <c r="D59" s="39" t="s">
        <v>16</v>
      </c>
      <c r="E59" s="64">
        <v>8.37</v>
      </c>
      <c r="F59" s="63">
        <v>47.84</v>
      </c>
      <c r="G59" s="78">
        <f t="shared" si="9"/>
        <v>56.21</v>
      </c>
      <c r="H59" s="78">
        <f t="shared" si="10"/>
        <v>730.73</v>
      </c>
      <c r="I59" s="79">
        <f t="shared" si="11"/>
        <v>0.0022983101021789186</v>
      </c>
      <c r="J59" s="94" t="s">
        <v>86</v>
      </c>
      <c r="K59" s="95"/>
    </row>
    <row r="60" spans="1:11" s="1" customFormat="1" ht="11.25">
      <c r="A60" s="24" t="s">
        <v>215</v>
      </c>
      <c r="B60" s="69" t="s">
        <v>155</v>
      </c>
      <c r="C60" s="63">
        <v>59</v>
      </c>
      <c r="D60" s="39" t="s">
        <v>16</v>
      </c>
      <c r="E60" s="64">
        <v>1.31</v>
      </c>
      <c r="F60" s="63">
        <v>4.37</v>
      </c>
      <c r="G60" s="78">
        <f t="shared" si="9"/>
        <v>5.68</v>
      </c>
      <c r="H60" s="78">
        <f t="shared" si="10"/>
        <v>335.12</v>
      </c>
      <c r="I60" s="79">
        <f t="shared" si="11"/>
        <v>0.0010540277276726003</v>
      </c>
      <c r="J60" s="94" t="s">
        <v>86</v>
      </c>
      <c r="K60" s="95"/>
    </row>
    <row r="61" spans="1:11" s="1" customFormat="1" ht="11.25">
      <c r="A61" s="24" t="s">
        <v>54</v>
      </c>
      <c r="B61" s="69" t="s">
        <v>205</v>
      </c>
      <c r="C61" s="63">
        <v>1</v>
      </c>
      <c r="D61" s="39" t="s">
        <v>16</v>
      </c>
      <c r="E61" s="65">
        <v>3.48</v>
      </c>
      <c r="F61" s="65">
        <v>19.94</v>
      </c>
      <c r="G61" s="78">
        <f t="shared" si="9"/>
        <v>23.42</v>
      </c>
      <c r="H61" s="78">
        <f t="shared" si="10"/>
        <v>23.42</v>
      </c>
      <c r="I61" s="79">
        <f t="shared" si="11"/>
        <v>7.366116430559888E-05</v>
      </c>
      <c r="J61" s="94" t="s">
        <v>86</v>
      </c>
      <c r="K61" s="95"/>
    </row>
    <row r="62" spans="1:11" s="1" customFormat="1" ht="11.25">
      <c r="A62" s="24" t="s">
        <v>59</v>
      </c>
      <c r="B62" s="69" t="s">
        <v>156</v>
      </c>
      <c r="C62" s="63">
        <v>1</v>
      </c>
      <c r="D62" s="39" t="s">
        <v>16</v>
      </c>
      <c r="E62" s="64">
        <v>2.52</v>
      </c>
      <c r="F62" s="63">
        <v>14.62</v>
      </c>
      <c r="G62" s="78">
        <f t="shared" si="9"/>
        <v>17.14</v>
      </c>
      <c r="H62" s="78">
        <f t="shared" si="10"/>
        <v>17.14</v>
      </c>
      <c r="I62" s="79">
        <f t="shared" si="11"/>
        <v>5.3909152698461346E-05</v>
      </c>
      <c r="J62" s="94" t="s">
        <v>86</v>
      </c>
      <c r="K62" s="95"/>
    </row>
    <row r="63" spans="1:11" s="1" customFormat="1" ht="11.25">
      <c r="A63" s="24" t="s">
        <v>48</v>
      </c>
      <c r="B63" s="69" t="s">
        <v>157</v>
      </c>
      <c r="C63" s="70">
        <v>10</v>
      </c>
      <c r="D63" s="39" t="s">
        <v>32</v>
      </c>
      <c r="E63" s="65">
        <v>7.1</v>
      </c>
      <c r="F63" s="65">
        <v>13.32</v>
      </c>
      <c r="G63" s="78">
        <f t="shared" si="9"/>
        <v>20.42</v>
      </c>
      <c r="H63" s="78">
        <f t="shared" si="10"/>
        <v>204.20000000000002</v>
      </c>
      <c r="I63" s="79">
        <f t="shared" si="11"/>
        <v>0.0006422548997097904</v>
      </c>
      <c r="J63" s="94" t="s">
        <v>86</v>
      </c>
      <c r="K63" s="95"/>
    </row>
    <row r="64" spans="1:11" s="1" customFormat="1" ht="11.25">
      <c r="A64" s="24" t="s">
        <v>49</v>
      </c>
      <c r="B64" s="69" t="s">
        <v>158</v>
      </c>
      <c r="C64" s="70">
        <v>26</v>
      </c>
      <c r="D64" s="39" t="s">
        <v>16</v>
      </c>
      <c r="E64" s="65">
        <v>7.1</v>
      </c>
      <c r="F64" s="65">
        <v>13.32</v>
      </c>
      <c r="G64" s="78">
        <f t="shared" si="9"/>
        <v>20.42</v>
      </c>
      <c r="H64" s="78">
        <f t="shared" si="10"/>
        <v>530.9200000000001</v>
      </c>
      <c r="I64" s="79">
        <f t="shared" si="11"/>
        <v>0.0016698627392454553</v>
      </c>
      <c r="J64" s="94" t="s">
        <v>86</v>
      </c>
      <c r="K64" s="95"/>
    </row>
    <row r="65" spans="1:11" s="1" customFormat="1" ht="12" customHeight="1">
      <c r="A65" s="24" t="s">
        <v>55</v>
      </c>
      <c r="B65" s="40" t="s">
        <v>319</v>
      </c>
      <c r="C65" s="44">
        <v>4500</v>
      </c>
      <c r="D65" s="41" t="s">
        <v>1</v>
      </c>
      <c r="E65" s="65">
        <v>2.77</v>
      </c>
      <c r="F65" s="43">
        <v>15.74</v>
      </c>
      <c r="G65" s="78">
        <f>F65+E65</f>
        <v>18.51</v>
      </c>
      <c r="H65" s="78">
        <f>G65*C65</f>
        <v>83295</v>
      </c>
      <c r="I65" s="79">
        <f>H65/$H$7</f>
        <v>0.26198149790071984</v>
      </c>
      <c r="J65" s="94" t="s">
        <v>67</v>
      </c>
      <c r="K65" s="95">
        <v>72308</v>
      </c>
    </row>
    <row r="66" spans="1:11" s="1" customFormat="1" ht="12" customHeight="1">
      <c r="A66" s="24" t="s">
        <v>50</v>
      </c>
      <c r="B66" s="40" t="s">
        <v>320</v>
      </c>
      <c r="C66" s="44">
        <v>1500</v>
      </c>
      <c r="D66" s="41" t="s">
        <v>1</v>
      </c>
      <c r="E66" s="65">
        <v>2.9</v>
      </c>
      <c r="F66" s="43">
        <v>16.44</v>
      </c>
      <c r="G66" s="78">
        <f>F66+E66</f>
        <v>19.34</v>
      </c>
      <c r="H66" s="78">
        <f>G66*C66</f>
        <v>29010</v>
      </c>
      <c r="I66" s="79">
        <f>H66/$H$7</f>
        <v>0.09124297081577384</v>
      </c>
      <c r="J66" s="94" t="s">
        <v>67</v>
      </c>
      <c r="K66" s="95">
        <v>72309</v>
      </c>
    </row>
    <row r="67" spans="1:11" s="1" customFormat="1" ht="12" customHeight="1">
      <c r="A67" s="24" t="s">
        <v>51</v>
      </c>
      <c r="B67" s="40" t="s">
        <v>29</v>
      </c>
      <c r="C67" s="44">
        <v>50</v>
      </c>
      <c r="D67" s="41" t="s">
        <v>1</v>
      </c>
      <c r="E67" s="65">
        <v>0.66</v>
      </c>
      <c r="F67" s="43">
        <v>3.77</v>
      </c>
      <c r="G67" s="78">
        <f t="shared" si="9"/>
        <v>4.43</v>
      </c>
      <c r="H67" s="78">
        <f t="shared" si="10"/>
        <v>221.5</v>
      </c>
      <c r="I67" s="79">
        <f t="shared" si="11"/>
        <v>0.0006966672883727648</v>
      </c>
      <c r="J67" s="94" t="s">
        <v>67</v>
      </c>
      <c r="K67" s="95">
        <v>72934</v>
      </c>
    </row>
    <row r="68" spans="1:11" s="1" customFormat="1" ht="13.5" customHeight="1">
      <c r="A68" s="24" t="s">
        <v>321</v>
      </c>
      <c r="B68" s="38" t="s">
        <v>159</v>
      </c>
      <c r="C68" s="18">
        <v>100</v>
      </c>
      <c r="D68" s="39" t="s">
        <v>1</v>
      </c>
      <c r="E68" s="64">
        <v>6.67</v>
      </c>
      <c r="F68" s="64">
        <v>37.84</v>
      </c>
      <c r="G68" s="78">
        <f t="shared" si="9"/>
        <v>44.510000000000005</v>
      </c>
      <c r="H68" s="78">
        <f t="shared" si="10"/>
        <v>4451.000000000001</v>
      </c>
      <c r="I68" s="79">
        <f t="shared" si="11"/>
        <v>0.013999395487797637</v>
      </c>
      <c r="J68" s="92" t="s">
        <v>67</v>
      </c>
      <c r="K68" s="93">
        <v>55868</v>
      </c>
    </row>
    <row r="69" spans="1:11" s="1" customFormat="1" ht="11.25" customHeight="1">
      <c r="A69" s="17">
        <v>5</v>
      </c>
      <c r="B69" s="25" t="s">
        <v>46</v>
      </c>
      <c r="C69" s="83"/>
      <c r="D69" s="83"/>
      <c r="E69" s="83"/>
      <c r="F69" s="83"/>
      <c r="G69" s="83"/>
      <c r="H69" s="83"/>
      <c r="I69" s="83"/>
      <c r="J69" s="98"/>
      <c r="K69" s="103"/>
    </row>
    <row r="70" spans="1:11" s="1" customFormat="1" ht="11.25" customHeight="1">
      <c r="A70" s="24" t="s">
        <v>216</v>
      </c>
      <c r="B70" s="33" t="s">
        <v>160</v>
      </c>
      <c r="C70" s="18">
        <v>9</v>
      </c>
      <c r="D70" s="18" t="s">
        <v>16</v>
      </c>
      <c r="E70" s="65">
        <v>1.68</v>
      </c>
      <c r="F70" s="65">
        <v>9.53</v>
      </c>
      <c r="G70" s="65">
        <f>F70+E70</f>
        <v>11.209999999999999</v>
      </c>
      <c r="H70" s="65">
        <f>G70*C70</f>
        <v>100.88999999999999</v>
      </c>
      <c r="I70" s="77">
        <f>H70/$H$7</f>
        <v>0.00031732172787326515</v>
      </c>
      <c r="J70" s="94" t="s">
        <v>67</v>
      </c>
      <c r="K70" s="95" t="s">
        <v>269</v>
      </c>
    </row>
    <row r="71" spans="1:11" s="1" customFormat="1" ht="11.25" customHeight="1">
      <c r="A71" s="24" t="s">
        <v>217</v>
      </c>
      <c r="B71" s="33" t="s">
        <v>161</v>
      </c>
      <c r="C71" s="18">
        <v>47</v>
      </c>
      <c r="D71" s="18" t="s">
        <v>16</v>
      </c>
      <c r="E71" s="65">
        <v>1.68</v>
      </c>
      <c r="F71" s="65">
        <v>9.53</v>
      </c>
      <c r="G71" s="65">
        <f aca="true" t="shared" si="12" ref="G71:G78">F71+E71</f>
        <v>11.209999999999999</v>
      </c>
      <c r="H71" s="65">
        <f aca="true" t="shared" si="13" ref="H71:H78">G71*C71</f>
        <v>526.87</v>
      </c>
      <c r="I71" s="77">
        <f aca="true" t="shared" si="14" ref="I71:I78">H71/$H$7</f>
        <v>0.0016571245788937182</v>
      </c>
      <c r="J71" s="94" t="s">
        <v>67</v>
      </c>
      <c r="K71" s="95" t="s">
        <v>269</v>
      </c>
    </row>
    <row r="72" spans="1:11" s="1" customFormat="1" ht="11.25" customHeight="1">
      <c r="A72" s="24" t="s">
        <v>218</v>
      </c>
      <c r="B72" s="33" t="s">
        <v>162</v>
      </c>
      <c r="C72" s="18">
        <v>40</v>
      </c>
      <c r="D72" s="18" t="s">
        <v>16</v>
      </c>
      <c r="E72" s="65">
        <v>11.05</v>
      </c>
      <c r="F72" s="65">
        <v>62.63</v>
      </c>
      <c r="G72" s="65">
        <f t="shared" si="12"/>
        <v>73.68</v>
      </c>
      <c r="H72" s="65">
        <f t="shared" si="13"/>
        <v>2947.2000000000003</v>
      </c>
      <c r="I72" s="77">
        <f t="shared" si="14"/>
        <v>0.009269606466330531</v>
      </c>
      <c r="J72" s="94" t="s">
        <v>67</v>
      </c>
      <c r="K72" s="95" t="s">
        <v>77</v>
      </c>
    </row>
    <row r="73" spans="1:11" s="1" customFormat="1" ht="11.25" customHeight="1">
      <c r="A73" s="24" t="s">
        <v>219</v>
      </c>
      <c r="B73" s="33" t="s">
        <v>163</v>
      </c>
      <c r="C73" s="18">
        <v>2</v>
      </c>
      <c r="D73" s="18" t="s">
        <v>16</v>
      </c>
      <c r="E73" s="65">
        <v>11.05</v>
      </c>
      <c r="F73" s="65">
        <v>62.63</v>
      </c>
      <c r="G73" s="65">
        <f t="shared" si="12"/>
        <v>73.68</v>
      </c>
      <c r="H73" s="65">
        <f t="shared" si="13"/>
        <v>147.36</v>
      </c>
      <c r="I73" s="77">
        <f t="shared" si="14"/>
        <v>0.00046348032331652655</v>
      </c>
      <c r="J73" s="94" t="s">
        <v>67</v>
      </c>
      <c r="K73" s="95" t="s">
        <v>77</v>
      </c>
    </row>
    <row r="74" spans="1:11" s="1" customFormat="1" ht="11.25" customHeight="1">
      <c r="A74" s="24" t="s">
        <v>220</v>
      </c>
      <c r="B74" s="33" t="s">
        <v>164</v>
      </c>
      <c r="C74" s="18">
        <v>13</v>
      </c>
      <c r="D74" s="18" t="s">
        <v>16</v>
      </c>
      <c r="E74" s="65">
        <v>11.05</v>
      </c>
      <c r="F74" s="65">
        <v>62.63</v>
      </c>
      <c r="G74" s="65">
        <f t="shared" si="12"/>
        <v>73.68</v>
      </c>
      <c r="H74" s="65">
        <f t="shared" si="13"/>
        <v>957.8400000000001</v>
      </c>
      <c r="I74" s="77">
        <f t="shared" si="14"/>
        <v>0.0030126221015574226</v>
      </c>
      <c r="J74" s="94" t="s">
        <v>67</v>
      </c>
      <c r="K74" s="95" t="s">
        <v>77</v>
      </c>
    </row>
    <row r="75" spans="1:11" s="1" customFormat="1" ht="11.25" customHeight="1">
      <c r="A75" s="24" t="s">
        <v>221</v>
      </c>
      <c r="B75" s="33" t="s">
        <v>165</v>
      </c>
      <c r="C75" s="18">
        <v>1</v>
      </c>
      <c r="D75" s="18" t="s">
        <v>16</v>
      </c>
      <c r="E75" s="65">
        <v>11.05</v>
      </c>
      <c r="F75" s="65">
        <v>62.63</v>
      </c>
      <c r="G75" s="65">
        <f t="shared" si="12"/>
        <v>73.68</v>
      </c>
      <c r="H75" s="65">
        <f t="shared" si="13"/>
        <v>73.68</v>
      </c>
      <c r="I75" s="77">
        <f t="shared" si="14"/>
        <v>0.00023174016165826327</v>
      </c>
      <c r="J75" s="94" t="s">
        <v>67</v>
      </c>
      <c r="K75" s="95" t="s">
        <v>77</v>
      </c>
    </row>
    <row r="76" spans="1:11" s="1" customFormat="1" ht="11.25" customHeight="1">
      <c r="A76" s="24" t="s">
        <v>222</v>
      </c>
      <c r="B76" s="33" t="s">
        <v>166</v>
      </c>
      <c r="C76" s="18">
        <v>3</v>
      </c>
      <c r="D76" s="18" t="s">
        <v>16</v>
      </c>
      <c r="E76" s="65">
        <v>14.89</v>
      </c>
      <c r="F76" s="65">
        <v>84.4</v>
      </c>
      <c r="G76" s="65">
        <f t="shared" si="12"/>
        <v>99.29</v>
      </c>
      <c r="H76" s="65">
        <f t="shared" si="13"/>
        <v>297.87</v>
      </c>
      <c r="I76" s="77">
        <f t="shared" si="14"/>
        <v>0.0009368681046844038</v>
      </c>
      <c r="J76" s="94" t="s">
        <v>67</v>
      </c>
      <c r="K76" s="95" t="s">
        <v>87</v>
      </c>
    </row>
    <row r="77" spans="1:11" s="49" customFormat="1" ht="14.25">
      <c r="A77" s="24" t="s">
        <v>223</v>
      </c>
      <c r="B77" s="50" t="s">
        <v>268</v>
      </c>
      <c r="C77" s="47">
        <v>1</v>
      </c>
      <c r="D77" s="68" t="s">
        <v>16</v>
      </c>
      <c r="E77" s="65">
        <v>43.05</v>
      </c>
      <c r="F77" s="65">
        <v>243.96</v>
      </c>
      <c r="G77" s="65">
        <f t="shared" si="12"/>
        <v>287.01</v>
      </c>
      <c r="H77" s="65">
        <f t="shared" si="13"/>
        <v>287.01</v>
      </c>
      <c r="I77" s="77">
        <f t="shared" si="14"/>
        <v>0.0009027109635930799</v>
      </c>
      <c r="J77" s="94" t="s">
        <v>67</v>
      </c>
      <c r="K77" s="95" t="s">
        <v>85</v>
      </c>
    </row>
    <row r="78" spans="1:11" s="49" customFormat="1" ht="14.25">
      <c r="A78" s="24" t="s">
        <v>224</v>
      </c>
      <c r="B78" s="50" t="s">
        <v>167</v>
      </c>
      <c r="C78" s="47">
        <v>1</v>
      </c>
      <c r="D78" s="68" t="s">
        <v>16</v>
      </c>
      <c r="E78" s="65">
        <v>21.9</v>
      </c>
      <c r="F78" s="65">
        <v>238.5</v>
      </c>
      <c r="G78" s="65">
        <f t="shared" si="12"/>
        <v>260.4</v>
      </c>
      <c r="H78" s="65">
        <f t="shared" si="13"/>
        <v>260.4</v>
      </c>
      <c r="I78" s="77">
        <f t="shared" si="14"/>
        <v>0.000819016532245002</v>
      </c>
      <c r="J78" s="101" t="s">
        <v>70</v>
      </c>
      <c r="K78" s="102">
        <v>71177</v>
      </c>
    </row>
    <row r="79" spans="1:11" s="1" customFormat="1" ht="12" customHeight="1">
      <c r="A79" s="17">
        <v>6</v>
      </c>
      <c r="B79" s="25" t="s">
        <v>26</v>
      </c>
      <c r="C79" s="21"/>
      <c r="D79" s="21"/>
      <c r="E79" s="22"/>
      <c r="F79" s="22"/>
      <c r="G79" s="73"/>
      <c r="H79" s="73"/>
      <c r="I79" s="74"/>
      <c r="J79" s="98"/>
      <c r="K79" s="103"/>
    </row>
    <row r="80" spans="1:11" s="1" customFormat="1" ht="11.25">
      <c r="A80" s="24" t="s">
        <v>106</v>
      </c>
      <c r="B80" s="34" t="s">
        <v>107</v>
      </c>
      <c r="C80" s="43">
        <v>90</v>
      </c>
      <c r="D80" s="18" t="s">
        <v>1</v>
      </c>
      <c r="E80" s="65">
        <v>3.31</v>
      </c>
      <c r="F80" s="65">
        <v>3.59</v>
      </c>
      <c r="G80" s="65">
        <f>F80+E80</f>
        <v>6.9</v>
      </c>
      <c r="H80" s="65">
        <f>G80*C80</f>
        <v>621</v>
      </c>
      <c r="I80" s="77">
        <f>H80/$H$7</f>
        <v>0.0019531845872663065</v>
      </c>
      <c r="J80" s="97" t="s">
        <v>70</v>
      </c>
      <c r="K80" s="43">
        <v>70561</v>
      </c>
    </row>
    <row r="81" spans="1:11" s="1" customFormat="1" ht="11.25">
      <c r="A81" s="24" t="s">
        <v>225</v>
      </c>
      <c r="B81" s="34" t="s">
        <v>168</v>
      </c>
      <c r="C81" s="43">
        <v>700</v>
      </c>
      <c r="D81" s="18" t="s">
        <v>1</v>
      </c>
      <c r="E81" s="65">
        <v>0.3</v>
      </c>
      <c r="F81" s="65">
        <v>1.69</v>
      </c>
      <c r="G81" s="65">
        <f aca="true" t="shared" si="15" ref="G81:G109">F81+E81</f>
        <v>1.99</v>
      </c>
      <c r="H81" s="65">
        <f aca="true" t="shared" si="16" ref="H81:H109">G81*C81</f>
        <v>1393</v>
      </c>
      <c r="I81" s="77">
        <f aca="true" t="shared" si="17" ref="I81:I108">H81/$H$7</f>
        <v>0.004381298116041812</v>
      </c>
      <c r="J81" s="94" t="s">
        <v>67</v>
      </c>
      <c r="K81" s="95" t="s">
        <v>270</v>
      </c>
    </row>
    <row r="82" spans="1:11" s="1" customFormat="1" ht="11.25">
      <c r="A82" s="24" t="s">
        <v>226</v>
      </c>
      <c r="B82" s="34" t="s">
        <v>169</v>
      </c>
      <c r="C82" s="43">
        <v>700</v>
      </c>
      <c r="D82" s="18" t="s">
        <v>1</v>
      </c>
      <c r="E82" s="65">
        <v>0.3</v>
      </c>
      <c r="F82" s="65">
        <v>1.69</v>
      </c>
      <c r="G82" s="65">
        <f t="shared" si="15"/>
        <v>1.99</v>
      </c>
      <c r="H82" s="65">
        <f t="shared" si="16"/>
        <v>1393</v>
      </c>
      <c r="I82" s="77">
        <f t="shared" si="17"/>
        <v>0.004381298116041812</v>
      </c>
      <c r="J82" s="94" t="s">
        <v>67</v>
      </c>
      <c r="K82" s="95" t="s">
        <v>270</v>
      </c>
    </row>
    <row r="83" spans="1:11" s="1" customFormat="1" ht="11.25">
      <c r="A83" s="24" t="s">
        <v>227</v>
      </c>
      <c r="B83" s="34" t="s">
        <v>170</v>
      </c>
      <c r="C83" s="43">
        <v>700</v>
      </c>
      <c r="D83" s="18" t="s">
        <v>1</v>
      </c>
      <c r="E83" s="65">
        <v>0.3</v>
      </c>
      <c r="F83" s="65">
        <v>1.69</v>
      </c>
      <c r="G83" s="65">
        <f t="shared" si="15"/>
        <v>1.99</v>
      </c>
      <c r="H83" s="65">
        <f t="shared" si="16"/>
        <v>1393</v>
      </c>
      <c r="I83" s="77">
        <f t="shared" si="17"/>
        <v>0.004381298116041812</v>
      </c>
      <c r="J83" s="94" t="s">
        <v>67</v>
      </c>
      <c r="K83" s="95" t="s">
        <v>270</v>
      </c>
    </row>
    <row r="84" spans="1:11" s="1" customFormat="1" ht="11.25">
      <c r="A84" s="24" t="s">
        <v>228</v>
      </c>
      <c r="B84" s="34" t="s">
        <v>171</v>
      </c>
      <c r="C84" s="43">
        <v>400</v>
      </c>
      <c r="D84" s="18" t="s">
        <v>1</v>
      </c>
      <c r="E84" s="65">
        <v>0.3</v>
      </c>
      <c r="F84" s="65">
        <v>1.69</v>
      </c>
      <c r="G84" s="65">
        <f t="shared" si="15"/>
        <v>1.99</v>
      </c>
      <c r="H84" s="65">
        <f t="shared" si="16"/>
        <v>796</v>
      </c>
      <c r="I84" s="77">
        <f t="shared" si="17"/>
        <v>0.002503598923452464</v>
      </c>
      <c r="J84" s="94" t="s">
        <v>67</v>
      </c>
      <c r="K84" s="95" t="s">
        <v>270</v>
      </c>
    </row>
    <row r="85" spans="1:11" s="1" customFormat="1" ht="11.25">
      <c r="A85" s="24" t="s">
        <v>229</v>
      </c>
      <c r="B85" s="34" t="s">
        <v>33</v>
      </c>
      <c r="C85" s="43">
        <v>10000</v>
      </c>
      <c r="D85" s="18" t="s">
        <v>1</v>
      </c>
      <c r="E85" s="65">
        <v>0.4</v>
      </c>
      <c r="F85" s="65">
        <v>2.23</v>
      </c>
      <c r="G85" s="65">
        <f t="shared" si="15"/>
        <v>2.63</v>
      </c>
      <c r="H85" s="65">
        <f t="shared" si="16"/>
        <v>26300</v>
      </c>
      <c r="I85" s="77">
        <f t="shared" si="17"/>
        <v>0.08271941166683393</v>
      </c>
      <c r="J85" s="94" t="s">
        <v>67</v>
      </c>
      <c r="K85" s="95" t="s">
        <v>88</v>
      </c>
    </row>
    <row r="86" spans="1:11" s="1" customFormat="1" ht="11.25">
      <c r="A86" s="24" t="s">
        <v>230</v>
      </c>
      <c r="B86" s="34" t="s">
        <v>43</v>
      </c>
      <c r="C86" s="43">
        <v>6000</v>
      </c>
      <c r="D86" s="18" t="s">
        <v>1</v>
      </c>
      <c r="E86" s="65">
        <v>0.4</v>
      </c>
      <c r="F86" s="65">
        <v>2.23</v>
      </c>
      <c r="G86" s="65">
        <f t="shared" si="15"/>
        <v>2.63</v>
      </c>
      <c r="H86" s="65">
        <f t="shared" si="16"/>
        <v>15780</v>
      </c>
      <c r="I86" s="77">
        <f t="shared" si="17"/>
        <v>0.04963164700010035</v>
      </c>
      <c r="J86" s="94" t="s">
        <v>67</v>
      </c>
      <c r="K86" s="95" t="s">
        <v>88</v>
      </c>
    </row>
    <row r="87" spans="1:11" s="1" customFormat="1" ht="11.25">
      <c r="A87" s="24" t="s">
        <v>231</v>
      </c>
      <c r="B87" s="34" t="s">
        <v>44</v>
      </c>
      <c r="C87" s="43">
        <v>6000</v>
      </c>
      <c r="D87" s="18" t="s">
        <v>1</v>
      </c>
      <c r="E87" s="65">
        <v>0.4</v>
      </c>
      <c r="F87" s="65">
        <v>2.23</v>
      </c>
      <c r="G87" s="65">
        <f t="shared" si="15"/>
        <v>2.63</v>
      </c>
      <c r="H87" s="65">
        <f t="shared" si="16"/>
        <v>15780</v>
      </c>
      <c r="I87" s="77">
        <f t="shared" si="17"/>
        <v>0.04963164700010035</v>
      </c>
      <c r="J87" s="94" t="s">
        <v>67</v>
      </c>
      <c r="K87" s="95" t="s">
        <v>88</v>
      </c>
    </row>
    <row r="88" spans="1:11" s="1" customFormat="1" ht="11.25">
      <c r="A88" s="24" t="s">
        <v>232</v>
      </c>
      <c r="B88" s="34" t="s">
        <v>45</v>
      </c>
      <c r="C88" s="43">
        <v>200</v>
      </c>
      <c r="D88" s="18" t="s">
        <v>1</v>
      </c>
      <c r="E88" s="65">
        <v>0.4</v>
      </c>
      <c r="F88" s="65">
        <v>2.23</v>
      </c>
      <c r="G88" s="65">
        <f t="shared" si="15"/>
        <v>2.63</v>
      </c>
      <c r="H88" s="65">
        <f t="shared" si="16"/>
        <v>526</v>
      </c>
      <c r="I88" s="77">
        <f t="shared" si="17"/>
        <v>0.0016543882333366784</v>
      </c>
      <c r="J88" s="94" t="s">
        <v>67</v>
      </c>
      <c r="K88" s="95" t="s">
        <v>88</v>
      </c>
    </row>
    <row r="89" spans="1:11" s="1" customFormat="1" ht="11.25">
      <c r="A89" s="24" t="s">
        <v>39</v>
      </c>
      <c r="B89" s="34" t="s">
        <v>172</v>
      </c>
      <c r="C89" s="18">
        <v>85</v>
      </c>
      <c r="D89" s="18" t="s">
        <v>1</v>
      </c>
      <c r="E89" s="65">
        <v>0.58</v>
      </c>
      <c r="F89" s="65">
        <v>3.28</v>
      </c>
      <c r="G89" s="65">
        <f t="shared" si="15"/>
        <v>3.86</v>
      </c>
      <c r="H89" s="65">
        <f t="shared" si="16"/>
        <v>328.09999999999997</v>
      </c>
      <c r="I89" s="77">
        <f t="shared" si="17"/>
        <v>0.0010319482497295896</v>
      </c>
      <c r="J89" s="94" t="s">
        <v>67</v>
      </c>
      <c r="K89" s="95" t="s">
        <v>271</v>
      </c>
    </row>
    <row r="90" spans="1:11" s="1" customFormat="1" ht="11.25">
      <c r="A90" s="24" t="s">
        <v>40</v>
      </c>
      <c r="B90" s="34" t="s">
        <v>173</v>
      </c>
      <c r="C90" s="18">
        <v>30</v>
      </c>
      <c r="D90" s="18" t="s">
        <v>1</v>
      </c>
      <c r="E90" s="65">
        <v>0.58</v>
      </c>
      <c r="F90" s="65">
        <v>3.28</v>
      </c>
      <c r="G90" s="65">
        <f t="shared" si="15"/>
        <v>3.86</v>
      </c>
      <c r="H90" s="65">
        <f t="shared" si="16"/>
        <v>115.8</v>
      </c>
      <c r="I90" s="77">
        <f t="shared" si="17"/>
        <v>0.00036421702931632575</v>
      </c>
      <c r="J90" s="94" t="s">
        <v>67</v>
      </c>
      <c r="K90" s="95" t="s">
        <v>271</v>
      </c>
    </row>
    <row r="91" spans="1:11" s="1" customFormat="1" ht="11.25">
      <c r="A91" s="24" t="s">
        <v>41</v>
      </c>
      <c r="B91" s="34" t="s">
        <v>174</v>
      </c>
      <c r="C91" s="18">
        <v>30</v>
      </c>
      <c r="D91" s="18" t="s">
        <v>1</v>
      </c>
      <c r="E91" s="65">
        <v>0.58</v>
      </c>
      <c r="F91" s="65">
        <v>3.28</v>
      </c>
      <c r="G91" s="65">
        <f t="shared" si="15"/>
        <v>3.86</v>
      </c>
      <c r="H91" s="65">
        <f t="shared" si="16"/>
        <v>115.8</v>
      </c>
      <c r="I91" s="77">
        <f t="shared" si="17"/>
        <v>0.00036421702931632575</v>
      </c>
      <c r="J91" s="94" t="s">
        <v>67</v>
      </c>
      <c r="K91" s="95" t="s">
        <v>271</v>
      </c>
    </row>
    <row r="92" spans="1:11" s="1" customFormat="1" ht="11.25">
      <c r="A92" s="24" t="s">
        <v>60</v>
      </c>
      <c r="B92" s="34" t="s">
        <v>34</v>
      </c>
      <c r="C92" s="18">
        <v>1500</v>
      </c>
      <c r="D92" s="18" t="s">
        <v>1</v>
      </c>
      <c r="E92" s="65">
        <v>0.78</v>
      </c>
      <c r="F92" s="65">
        <v>4.46</v>
      </c>
      <c r="G92" s="65">
        <f t="shared" si="15"/>
        <v>5.24</v>
      </c>
      <c r="H92" s="65">
        <f t="shared" si="16"/>
        <v>7860</v>
      </c>
      <c r="I92" s="77">
        <f t="shared" si="17"/>
        <v>0.024721466756703978</v>
      </c>
      <c r="J92" s="94" t="s">
        <v>67</v>
      </c>
      <c r="K92" s="95" t="s">
        <v>272</v>
      </c>
    </row>
    <row r="93" spans="1:11" s="1" customFormat="1" ht="11.25">
      <c r="A93" s="24" t="s">
        <v>61</v>
      </c>
      <c r="B93" s="34" t="s">
        <v>35</v>
      </c>
      <c r="C93" s="18">
        <v>500</v>
      </c>
      <c r="D93" s="18" t="s">
        <v>1</v>
      </c>
      <c r="E93" s="65">
        <v>0.78</v>
      </c>
      <c r="F93" s="65">
        <v>4.46</v>
      </c>
      <c r="G93" s="65">
        <f t="shared" si="15"/>
        <v>5.24</v>
      </c>
      <c r="H93" s="65">
        <f t="shared" si="16"/>
        <v>2620</v>
      </c>
      <c r="I93" s="77">
        <f t="shared" si="17"/>
        <v>0.008240488918901325</v>
      </c>
      <c r="J93" s="94" t="s">
        <v>67</v>
      </c>
      <c r="K93" s="95" t="s">
        <v>272</v>
      </c>
    </row>
    <row r="94" spans="1:11" s="1" customFormat="1" ht="11.25">
      <c r="A94" s="24" t="s">
        <v>62</v>
      </c>
      <c r="B94" s="34" t="s">
        <v>36</v>
      </c>
      <c r="C94" s="18">
        <v>500</v>
      </c>
      <c r="D94" s="18" t="s">
        <v>1</v>
      </c>
      <c r="E94" s="65">
        <v>0.78</v>
      </c>
      <c r="F94" s="65">
        <v>4.46</v>
      </c>
      <c r="G94" s="65">
        <f t="shared" si="15"/>
        <v>5.24</v>
      </c>
      <c r="H94" s="65">
        <f t="shared" si="16"/>
        <v>2620</v>
      </c>
      <c r="I94" s="77">
        <f t="shared" si="17"/>
        <v>0.008240488918901325</v>
      </c>
      <c r="J94" s="94" t="s">
        <v>67</v>
      </c>
      <c r="K94" s="95" t="s">
        <v>272</v>
      </c>
    </row>
    <row r="95" spans="1:11" s="1" customFormat="1" ht="11.25">
      <c r="A95" s="24" t="s">
        <v>63</v>
      </c>
      <c r="B95" s="34" t="s">
        <v>175</v>
      </c>
      <c r="C95" s="18">
        <v>60</v>
      </c>
      <c r="D95" s="18" t="s">
        <v>1</v>
      </c>
      <c r="E95" s="65">
        <v>1.21</v>
      </c>
      <c r="F95" s="65">
        <v>6.86</v>
      </c>
      <c r="G95" s="65">
        <f t="shared" si="15"/>
        <v>8.07</v>
      </c>
      <c r="H95" s="65">
        <f t="shared" si="16"/>
        <v>484.20000000000005</v>
      </c>
      <c r="I95" s="77">
        <f t="shared" si="17"/>
        <v>0.0015229178376076423</v>
      </c>
      <c r="J95" s="94" t="s">
        <v>67</v>
      </c>
      <c r="K95" s="95" t="s">
        <v>273</v>
      </c>
    </row>
    <row r="96" spans="1:11" s="1" customFormat="1" ht="11.25">
      <c r="A96" s="24" t="s">
        <v>233</v>
      </c>
      <c r="B96" s="34" t="s">
        <v>176</v>
      </c>
      <c r="C96" s="18">
        <v>20</v>
      </c>
      <c r="D96" s="18" t="s">
        <v>1</v>
      </c>
      <c r="E96" s="65">
        <v>1.21</v>
      </c>
      <c r="F96" s="65">
        <v>6.86</v>
      </c>
      <c r="G96" s="65">
        <f t="shared" si="15"/>
        <v>8.07</v>
      </c>
      <c r="H96" s="65">
        <f t="shared" si="16"/>
        <v>161.4</v>
      </c>
      <c r="I96" s="77">
        <f t="shared" si="17"/>
        <v>0.0005076392792025473</v>
      </c>
      <c r="J96" s="94" t="s">
        <v>67</v>
      </c>
      <c r="K96" s="95" t="s">
        <v>273</v>
      </c>
    </row>
    <row r="97" spans="1:11" s="1" customFormat="1" ht="11.25">
      <c r="A97" s="24" t="s">
        <v>234</v>
      </c>
      <c r="B97" s="34" t="s">
        <v>177</v>
      </c>
      <c r="C97" s="18">
        <v>20</v>
      </c>
      <c r="D97" s="18" t="s">
        <v>1</v>
      </c>
      <c r="E97" s="65">
        <v>1.21</v>
      </c>
      <c r="F97" s="65">
        <v>6.86</v>
      </c>
      <c r="G97" s="65">
        <f t="shared" si="15"/>
        <v>8.07</v>
      </c>
      <c r="H97" s="65">
        <f t="shared" si="16"/>
        <v>161.4</v>
      </c>
      <c r="I97" s="77">
        <f t="shared" si="17"/>
        <v>0.0005076392792025473</v>
      </c>
      <c r="J97" s="94" t="s">
        <v>67</v>
      </c>
      <c r="K97" s="95" t="s">
        <v>273</v>
      </c>
    </row>
    <row r="98" spans="1:11" s="1" customFormat="1" ht="11.25">
      <c r="A98" s="24" t="s">
        <v>235</v>
      </c>
      <c r="B98" s="34" t="s">
        <v>178</v>
      </c>
      <c r="C98" s="18">
        <v>300</v>
      </c>
      <c r="D98" s="18" t="s">
        <v>1</v>
      </c>
      <c r="E98" s="65">
        <v>1.6</v>
      </c>
      <c r="F98" s="65">
        <v>9.09</v>
      </c>
      <c r="G98" s="65">
        <f t="shared" si="15"/>
        <v>10.69</v>
      </c>
      <c r="H98" s="65">
        <f t="shared" si="16"/>
        <v>3207</v>
      </c>
      <c r="I98" s="77">
        <f t="shared" si="17"/>
        <v>0.010086735863708608</v>
      </c>
      <c r="J98" s="97" t="s">
        <v>67</v>
      </c>
      <c r="K98" s="96">
        <v>83421</v>
      </c>
    </row>
    <row r="99" spans="1:11" s="1" customFormat="1" ht="11.25">
      <c r="A99" s="24" t="s">
        <v>236</v>
      </c>
      <c r="B99" s="34" t="s">
        <v>179</v>
      </c>
      <c r="C99" s="18">
        <v>100</v>
      </c>
      <c r="D99" s="18" t="s">
        <v>1</v>
      </c>
      <c r="E99" s="65">
        <v>1.6</v>
      </c>
      <c r="F99" s="65">
        <v>9.09</v>
      </c>
      <c r="G99" s="65">
        <f t="shared" si="15"/>
        <v>10.69</v>
      </c>
      <c r="H99" s="65">
        <f t="shared" si="16"/>
        <v>1069</v>
      </c>
      <c r="I99" s="77">
        <f t="shared" si="17"/>
        <v>0.0033622452879028693</v>
      </c>
      <c r="J99" s="97" t="s">
        <v>67</v>
      </c>
      <c r="K99" s="96">
        <v>83421</v>
      </c>
    </row>
    <row r="100" spans="1:11" s="1" customFormat="1" ht="11.25">
      <c r="A100" s="24" t="s">
        <v>237</v>
      </c>
      <c r="B100" s="34" t="s">
        <v>180</v>
      </c>
      <c r="C100" s="18">
        <v>100</v>
      </c>
      <c r="D100" s="18" t="s">
        <v>1</v>
      </c>
      <c r="E100" s="65">
        <v>1.6</v>
      </c>
      <c r="F100" s="65">
        <v>9.09</v>
      </c>
      <c r="G100" s="65">
        <f t="shared" si="15"/>
        <v>10.69</v>
      </c>
      <c r="H100" s="65">
        <f t="shared" si="16"/>
        <v>1069</v>
      </c>
      <c r="I100" s="77">
        <f t="shared" si="17"/>
        <v>0.0033622452879028693</v>
      </c>
      <c r="J100" s="97" t="s">
        <v>67</v>
      </c>
      <c r="K100" s="96">
        <v>83421</v>
      </c>
    </row>
    <row r="101" spans="1:11" s="1" customFormat="1" ht="11.25">
      <c r="A101" s="24" t="s">
        <v>238</v>
      </c>
      <c r="B101" s="34" t="s">
        <v>181</v>
      </c>
      <c r="C101" s="18">
        <v>150</v>
      </c>
      <c r="D101" s="18" t="s">
        <v>1</v>
      </c>
      <c r="E101" s="65">
        <v>5.77</v>
      </c>
      <c r="F101" s="65">
        <v>32.7</v>
      </c>
      <c r="G101" s="65">
        <f t="shared" si="15"/>
        <v>38.47</v>
      </c>
      <c r="H101" s="65">
        <f t="shared" si="16"/>
        <v>5770.5</v>
      </c>
      <c r="I101" s="77">
        <f t="shared" si="17"/>
        <v>0.01814951958264126</v>
      </c>
      <c r="J101" s="97" t="s">
        <v>67</v>
      </c>
      <c r="K101" s="95">
        <v>83425</v>
      </c>
    </row>
    <row r="102" spans="1:11" s="1" customFormat="1" ht="11.25">
      <c r="A102" s="24" t="s">
        <v>239</v>
      </c>
      <c r="B102" s="34" t="s">
        <v>182</v>
      </c>
      <c r="C102" s="18">
        <v>50</v>
      </c>
      <c r="D102" s="18" t="s">
        <v>1</v>
      </c>
      <c r="E102" s="65">
        <v>5.77</v>
      </c>
      <c r="F102" s="65">
        <v>32.7</v>
      </c>
      <c r="G102" s="65">
        <f t="shared" si="15"/>
        <v>38.47</v>
      </c>
      <c r="H102" s="65">
        <f t="shared" si="16"/>
        <v>1923.5</v>
      </c>
      <c r="I102" s="77">
        <f t="shared" si="17"/>
        <v>0.00604983986088042</v>
      </c>
      <c r="J102" s="97" t="s">
        <v>67</v>
      </c>
      <c r="K102" s="95">
        <v>83425</v>
      </c>
    </row>
    <row r="103" spans="1:11" s="1" customFormat="1" ht="11.25">
      <c r="A103" s="24" t="s">
        <v>240</v>
      </c>
      <c r="B103" s="34" t="s">
        <v>183</v>
      </c>
      <c r="C103" s="18">
        <v>50</v>
      </c>
      <c r="D103" s="18" t="s">
        <v>1</v>
      </c>
      <c r="E103" s="65">
        <v>3.12</v>
      </c>
      <c r="F103" s="65">
        <v>17.69</v>
      </c>
      <c r="G103" s="65">
        <f t="shared" si="15"/>
        <v>20.810000000000002</v>
      </c>
      <c r="H103" s="65">
        <f t="shared" si="16"/>
        <v>1040.5</v>
      </c>
      <c r="I103" s="77">
        <f t="shared" si="17"/>
        <v>0.003272606381723981</v>
      </c>
      <c r="J103" s="97" t="s">
        <v>67</v>
      </c>
      <c r="K103" s="95">
        <v>83423</v>
      </c>
    </row>
    <row r="104" spans="1:11" s="1" customFormat="1" ht="11.25">
      <c r="A104" s="24" t="s">
        <v>241</v>
      </c>
      <c r="B104" s="34" t="s">
        <v>184</v>
      </c>
      <c r="C104" s="18">
        <v>90</v>
      </c>
      <c r="D104" s="18" t="s">
        <v>1</v>
      </c>
      <c r="E104" s="65">
        <v>7.87</v>
      </c>
      <c r="F104" s="65">
        <v>44.64</v>
      </c>
      <c r="G104" s="65">
        <f t="shared" si="15"/>
        <v>52.51</v>
      </c>
      <c r="H104" s="65">
        <f t="shared" si="16"/>
        <v>4725.9</v>
      </c>
      <c r="I104" s="77">
        <f t="shared" si="17"/>
        <v>0.014864017779326631</v>
      </c>
      <c r="J104" s="97" t="s">
        <v>67</v>
      </c>
      <c r="K104" s="96">
        <v>83431</v>
      </c>
    </row>
    <row r="105" spans="1:11" s="1" customFormat="1" ht="11.25">
      <c r="A105" s="24" t="s">
        <v>242</v>
      </c>
      <c r="B105" s="34" t="s">
        <v>185</v>
      </c>
      <c r="C105" s="18">
        <v>30</v>
      </c>
      <c r="D105" s="18" t="s">
        <v>1</v>
      </c>
      <c r="E105" s="65">
        <v>7.87</v>
      </c>
      <c r="F105" s="65">
        <v>44.64</v>
      </c>
      <c r="G105" s="65">
        <f t="shared" si="15"/>
        <v>52.51</v>
      </c>
      <c r="H105" s="65">
        <f t="shared" si="16"/>
        <v>1575.3</v>
      </c>
      <c r="I105" s="77">
        <f t="shared" si="17"/>
        <v>0.004954672593108877</v>
      </c>
      <c r="J105" s="97" t="s">
        <v>67</v>
      </c>
      <c r="K105" s="96">
        <v>83431</v>
      </c>
    </row>
    <row r="106" spans="1:11" s="1" customFormat="1" ht="11.25">
      <c r="A106" s="24" t="s">
        <v>243</v>
      </c>
      <c r="B106" s="34" t="s">
        <v>186</v>
      </c>
      <c r="C106" s="18">
        <v>30</v>
      </c>
      <c r="D106" s="18" t="s">
        <v>1</v>
      </c>
      <c r="E106" s="65">
        <v>4.21</v>
      </c>
      <c r="F106" s="65">
        <v>23.9</v>
      </c>
      <c r="G106" s="65">
        <f t="shared" si="15"/>
        <v>28.11</v>
      </c>
      <c r="H106" s="65">
        <f t="shared" si="16"/>
        <v>843.3</v>
      </c>
      <c r="I106" s="77">
        <f t="shared" si="17"/>
        <v>0.0026523680554616366</v>
      </c>
      <c r="J106" s="97" t="s">
        <v>67</v>
      </c>
      <c r="K106" s="95">
        <v>83424</v>
      </c>
    </row>
    <row r="107" spans="1:11" s="1" customFormat="1" ht="11.25">
      <c r="A107" s="24" t="s">
        <v>244</v>
      </c>
      <c r="B107" s="34" t="s">
        <v>187</v>
      </c>
      <c r="C107" s="18">
        <v>300</v>
      </c>
      <c r="D107" s="18" t="s">
        <v>1</v>
      </c>
      <c r="E107" s="65">
        <v>7.91</v>
      </c>
      <c r="F107" s="65">
        <v>70.26</v>
      </c>
      <c r="G107" s="65">
        <f t="shared" si="15"/>
        <v>78.17</v>
      </c>
      <c r="H107" s="65">
        <f t="shared" si="16"/>
        <v>23451</v>
      </c>
      <c r="I107" s="77">
        <f t="shared" si="17"/>
        <v>0.07375866627372328</v>
      </c>
      <c r="J107" s="97" t="s">
        <v>70</v>
      </c>
      <c r="K107" s="96">
        <v>70518</v>
      </c>
    </row>
    <row r="108" spans="1:11" s="1" customFormat="1" ht="11.25">
      <c r="A108" s="24" t="s">
        <v>245</v>
      </c>
      <c r="B108" s="34" t="s">
        <v>188</v>
      </c>
      <c r="C108" s="18">
        <v>100</v>
      </c>
      <c r="D108" s="18" t="s">
        <v>1</v>
      </c>
      <c r="E108" s="65">
        <v>7.91</v>
      </c>
      <c r="F108" s="65">
        <v>70.26</v>
      </c>
      <c r="G108" s="65">
        <f t="shared" si="15"/>
        <v>78.17</v>
      </c>
      <c r="H108" s="65">
        <f t="shared" si="16"/>
        <v>7817</v>
      </c>
      <c r="I108" s="77">
        <f t="shared" si="17"/>
        <v>0.024586222091241092</v>
      </c>
      <c r="J108" s="97" t="s">
        <v>70</v>
      </c>
      <c r="K108" s="96">
        <v>70518</v>
      </c>
    </row>
    <row r="109" spans="1:11" s="1" customFormat="1" ht="11.25">
      <c r="A109" s="24" t="s">
        <v>246</v>
      </c>
      <c r="B109" s="34" t="s">
        <v>189</v>
      </c>
      <c r="C109" s="18">
        <v>100</v>
      </c>
      <c r="D109" s="18" t="s">
        <v>1</v>
      </c>
      <c r="E109" s="65">
        <v>4.38</v>
      </c>
      <c r="F109" s="65">
        <v>36</v>
      </c>
      <c r="G109" s="65">
        <f t="shared" si="15"/>
        <v>40.38</v>
      </c>
      <c r="H109" s="65">
        <f t="shared" si="16"/>
        <v>4038.0000000000005</v>
      </c>
      <c r="I109" s="77">
        <f>H109/$H$7</f>
        <v>0.012700417654398305</v>
      </c>
      <c r="J109" s="97" t="s">
        <v>70</v>
      </c>
      <c r="K109" s="95">
        <v>70515</v>
      </c>
    </row>
    <row r="110" spans="1:11" s="1" customFormat="1" ht="11.25">
      <c r="A110" s="17">
        <v>7</v>
      </c>
      <c r="B110" s="25" t="s">
        <v>31</v>
      </c>
      <c r="C110" s="21"/>
      <c r="D110" s="21"/>
      <c r="E110" s="22"/>
      <c r="F110" s="22"/>
      <c r="G110" s="73"/>
      <c r="H110" s="73"/>
      <c r="I110" s="74"/>
      <c r="J110" s="98"/>
      <c r="K110" s="103"/>
    </row>
    <row r="111" spans="1:11" s="1" customFormat="1" ht="11.25">
      <c r="A111" s="24" t="s">
        <v>247</v>
      </c>
      <c r="B111" s="38" t="s">
        <v>190</v>
      </c>
      <c r="C111" s="43">
        <v>1</v>
      </c>
      <c r="D111" s="39" t="s">
        <v>16</v>
      </c>
      <c r="E111" s="65">
        <v>3.77</v>
      </c>
      <c r="F111" s="65">
        <v>21.42</v>
      </c>
      <c r="G111" s="66">
        <f>F111+E111</f>
        <v>25.19</v>
      </c>
      <c r="H111" s="66">
        <f>G111*C111</f>
        <v>25.19</v>
      </c>
      <c r="I111" s="67">
        <f>H111/$H$7</f>
        <v>7.922821216302458E-05</v>
      </c>
      <c r="J111" s="94" t="s">
        <v>276</v>
      </c>
      <c r="K111" s="96"/>
    </row>
    <row r="112" spans="1:11" s="1" customFormat="1" ht="22.5">
      <c r="A112" s="24" t="s">
        <v>248</v>
      </c>
      <c r="B112" s="38" t="s">
        <v>89</v>
      </c>
      <c r="C112" s="43">
        <v>5</v>
      </c>
      <c r="D112" s="39" t="s">
        <v>16</v>
      </c>
      <c r="E112" s="65">
        <v>5.15</v>
      </c>
      <c r="F112" s="65">
        <v>29.21</v>
      </c>
      <c r="G112" s="66">
        <f aca="true" t="shared" si="18" ref="G112:G120">F112+E112</f>
        <v>34.36</v>
      </c>
      <c r="H112" s="66">
        <f aca="true" t="shared" si="19" ref="H112:H120">G112*C112</f>
        <v>171.8</v>
      </c>
      <c r="I112" s="67">
        <f aca="true" t="shared" si="20" ref="I112:I120">H112/$H$7</f>
        <v>0.0005403496168958961</v>
      </c>
      <c r="J112" s="94" t="s">
        <v>276</v>
      </c>
      <c r="K112" s="96"/>
    </row>
    <row r="113" spans="1:11" s="1" customFormat="1" ht="22.5">
      <c r="A113" s="24" t="s">
        <v>249</v>
      </c>
      <c r="B113" s="38" t="s">
        <v>191</v>
      </c>
      <c r="C113" s="43">
        <v>4</v>
      </c>
      <c r="D113" s="39" t="s">
        <v>16</v>
      </c>
      <c r="E113" s="65">
        <v>6.69</v>
      </c>
      <c r="F113" s="65">
        <v>37.93</v>
      </c>
      <c r="G113" s="66">
        <f t="shared" si="18"/>
        <v>44.62</v>
      </c>
      <c r="H113" s="66">
        <f t="shared" si="19"/>
        <v>178.48</v>
      </c>
      <c r="I113" s="67">
        <f t="shared" si="20"/>
        <v>0.0005613597184143162</v>
      </c>
      <c r="J113" s="94" t="s">
        <v>276</v>
      </c>
      <c r="K113" s="96"/>
    </row>
    <row r="114" spans="1:11" s="1" customFormat="1" ht="11.25">
      <c r="A114" s="24" t="s">
        <v>250</v>
      </c>
      <c r="B114" s="33" t="s">
        <v>192</v>
      </c>
      <c r="C114" s="43">
        <v>4</v>
      </c>
      <c r="D114" s="39" t="s">
        <v>16</v>
      </c>
      <c r="E114" s="65">
        <v>4.07</v>
      </c>
      <c r="F114" s="65">
        <v>23.09</v>
      </c>
      <c r="G114" s="66">
        <f t="shared" si="18"/>
        <v>27.16</v>
      </c>
      <c r="H114" s="66">
        <f t="shared" si="19"/>
        <v>108.64</v>
      </c>
      <c r="I114" s="67">
        <f t="shared" si="20"/>
        <v>0.00034169721990436644</v>
      </c>
      <c r="J114" s="94" t="s">
        <v>276</v>
      </c>
      <c r="K114" s="96"/>
    </row>
    <row r="115" spans="1:11" s="1" customFormat="1" ht="22.5">
      <c r="A115" s="24" t="s">
        <v>251</v>
      </c>
      <c r="B115" s="33" t="s">
        <v>193</v>
      </c>
      <c r="C115" s="43">
        <v>3</v>
      </c>
      <c r="D115" s="39" t="s">
        <v>32</v>
      </c>
      <c r="E115" s="65">
        <v>1.48</v>
      </c>
      <c r="F115" s="65">
        <v>8.41</v>
      </c>
      <c r="G115" s="66">
        <f t="shared" si="18"/>
        <v>9.89</v>
      </c>
      <c r="H115" s="66">
        <f t="shared" si="19"/>
        <v>29.67</v>
      </c>
      <c r="I115" s="67">
        <f t="shared" si="20"/>
        <v>9.331881916939021E-05</v>
      </c>
      <c r="J115" s="94" t="s">
        <v>67</v>
      </c>
      <c r="K115" s="95">
        <v>72331</v>
      </c>
    </row>
    <row r="116" spans="1:11" s="1" customFormat="1" ht="22.5">
      <c r="A116" s="24" t="s">
        <v>252</v>
      </c>
      <c r="B116" s="33" t="s">
        <v>194</v>
      </c>
      <c r="C116" s="43">
        <v>1</v>
      </c>
      <c r="D116" s="39" t="s">
        <v>32</v>
      </c>
      <c r="E116" s="65">
        <v>1.78</v>
      </c>
      <c r="F116" s="65">
        <v>10.08</v>
      </c>
      <c r="G116" s="66">
        <f t="shared" si="18"/>
        <v>11.86</v>
      </c>
      <c r="H116" s="66">
        <f t="shared" si="19"/>
        <v>11.86</v>
      </c>
      <c r="I116" s="67">
        <f t="shared" si="20"/>
        <v>3.730236586953043E-05</v>
      </c>
      <c r="J116" s="94" t="s">
        <v>67</v>
      </c>
      <c r="K116" s="95">
        <v>72334</v>
      </c>
    </row>
    <row r="117" spans="1:11" s="1" customFormat="1" ht="11.25" customHeight="1">
      <c r="A117" s="24" t="s">
        <v>253</v>
      </c>
      <c r="B117" s="38" t="s">
        <v>52</v>
      </c>
      <c r="C117" s="43">
        <v>4</v>
      </c>
      <c r="D117" s="39" t="s">
        <v>32</v>
      </c>
      <c r="E117" s="65">
        <v>0.73</v>
      </c>
      <c r="F117" s="65">
        <v>2.16</v>
      </c>
      <c r="G117" s="66">
        <f t="shared" si="18"/>
        <v>2.89</v>
      </c>
      <c r="H117" s="66">
        <f t="shared" si="19"/>
        <v>11.56</v>
      </c>
      <c r="I117" s="67">
        <f t="shared" si="20"/>
        <v>3.635879843606845E-05</v>
      </c>
      <c r="J117" s="94" t="s">
        <v>70</v>
      </c>
      <c r="K117" s="95">
        <v>72430</v>
      </c>
    </row>
    <row r="118" spans="1:11" s="1" customFormat="1" ht="12" customHeight="1">
      <c r="A118" s="24" t="s">
        <v>254</v>
      </c>
      <c r="B118" s="38" t="s">
        <v>90</v>
      </c>
      <c r="C118" s="43">
        <v>5</v>
      </c>
      <c r="D118" s="39" t="s">
        <v>32</v>
      </c>
      <c r="E118" s="65">
        <v>0.73</v>
      </c>
      <c r="F118" s="65">
        <v>2.16</v>
      </c>
      <c r="G118" s="66">
        <f t="shared" si="18"/>
        <v>2.89</v>
      </c>
      <c r="H118" s="66">
        <f t="shared" si="19"/>
        <v>14.450000000000001</v>
      </c>
      <c r="I118" s="67">
        <f t="shared" si="20"/>
        <v>4.544849804508556E-05</v>
      </c>
      <c r="J118" s="94" t="s">
        <v>70</v>
      </c>
      <c r="K118" s="95">
        <v>72430</v>
      </c>
    </row>
    <row r="119" spans="1:11" s="1" customFormat="1" ht="11.25" customHeight="1">
      <c r="A119" s="24" t="s">
        <v>255</v>
      </c>
      <c r="B119" s="38" t="s">
        <v>91</v>
      </c>
      <c r="C119" s="43">
        <v>5</v>
      </c>
      <c r="D119" s="39" t="s">
        <v>32</v>
      </c>
      <c r="E119" s="65">
        <v>0.73</v>
      </c>
      <c r="F119" s="65">
        <v>2.15</v>
      </c>
      <c r="G119" s="66">
        <f t="shared" si="18"/>
        <v>2.88</v>
      </c>
      <c r="H119" s="66">
        <f t="shared" si="19"/>
        <v>14.399999999999999</v>
      </c>
      <c r="I119" s="67">
        <f t="shared" si="20"/>
        <v>4.5291236806175225E-05</v>
      </c>
      <c r="J119" s="94" t="s">
        <v>70</v>
      </c>
      <c r="K119" s="95">
        <v>72440</v>
      </c>
    </row>
    <row r="120" spans="1:11" s="1" customFormat="1" ht="11.25" customHeight="1">
      <c r="A120" s="24" t="s">
        <v>256</v>
      </c>
      <c r="B120" s="38" t="s">
        <v>195</v>
      </c>
      <c r="C120" s="43">
        <v>4</v>
      </c>
      <c r="D120" s="39" t="s">
        <v>32</v>
      </c>
      <c r="E120" s="65">
        <v>0.73</v>
      </c>
      <c r="F120" s="65">
        <v>2.58</v>
      </c>
      <c r="G120" s="66">
        <f t="shared" si="18"/>
        <v>3.31</v>
      </c>
      <c r="H120" s="66">
        <f t="shared" si="19"/>
        <v>13.24</v>
      </c>
      <c r="I120" s="67">
        <f t="shared" si="20"/>
        <v>4.1642776063455556E-05</v>
      </c>
      <c r="J120" s="94" t="s">
        <v>86</v>
      </c>
      <c r="K120" s="95"/>
    </row>
    <row r="121" spans="1:11" s="1" customFormat="1" ht="11.25" customHeight="1">
      <c r="A121" s="17">
        <v>8</v>
      </c>
      <c r="B121" s="25" t="s">
        <v>20</v>
      </c>
      <c r="C121" s="21"/>
      <c r="D121" s="21"/>
      <c r="E121" s="22"/>
      <c r="F121" s="22"/>
      <c r="G121" s="73"/>
      <c r="H121" s="73"/>
      <c r="I121" s="74"/>
      <c r="J121" s="98"/>
      <c r="K121" s="103"/>
    </row>
    <row r="122" spans="1:11" s="1" customFormat="1" ht="67.5">
      <c r="A122" s="24" t="s">
        <v>257</v>
      </c>
      <c r="B122" s="61" t="s">
        <v>196</v>
      </c>
      <c r="C122" s="43">
        <v>39</v>
      </c>
      <c r="D122" s="39" t="s">
        <v>16</v>
      </c>
      <c r="E122" s="18">
        <v>27.15</v>
      </c>
      <c r="F122" s="65">
        <v>155.17</v>
      </c>
      <c r="G122" s="66">
        <f aca="true" t="shared" si="21" ref="G122:G127">F122+E122</f>
        <v>182.32</v>
      </c>
      <c r="H122" s="66">
        <f aca="true" t="shared" si="22" ref="H122:H127">G122*C122</f>
        <v>7110.48</v>
      </c>
      <c r="I122" s="67">
        <f>H122/$H$7</f>
        <v>0.022364057880942555</v>
      </c>
      <c r="J122" s="94" t="s">
        <v>86</v>
      </c>
      <c r="K122" s="96"/>
    </row>
    <row r="123" spans="1:11" s="1" customFormat="1" ht="78.75">
      <c r="A123" s="24" t="s">
        <v>258</v>
      </c>
      <c r="B123" s="38" t="s">
        <v>197</v>
      </c>
      <c r="C123" s="43">
        <v>29</v>
      </c>
      <c r="D123" s="39" t="s">
        <v>32</v>
      </c>
      <c r="E123" s="65">
        <v>27.4</v>
      </c>
      <c r="F123" s="43">
        <v>156.59</v>
      </c>
      <c r="G123" s="66">
        <f t="shared" si="21"/>
        <v>183.99</v>
      </c>
      <c r="H123" s="66">
        <f t="shared" si="22"/>
        <v>5335.71</v>
      </c>
      <c r="I123" s="67">
        <f aca="true" t="shared" si="23" ref="I123:I129">H123/$H$7</f>
        <v>0.016782007301324807</v>
      </c>
      <c r="J123" s="94" t="s">
        <v>86</v>
      </c>
      <c r="K123" s="96"/>
    </row>
    <row r="124" spans="1:11" s="1" customFormat="1" ht="56.25">
      <c r="A124" s="24" t="s">
        <v>259</v>
      </c>
      <c r="B124" s="38" t="s">
        <v>198</v>
      </c>
      <c r="C124" s="43">
        <v>15</v>
      </c>
      <c r="D124" s="39" t="s">
        <v>32</v>
      </c>
      <c r="E124" s="18">
        <v>19.56</v>
      </c>
      <c r="F124" s="65">
        <v>111.79</v>
      </c>
      <c r="G124" s="66">
        <f t="shared" si="21"/>
        <v>131.35</v>
      </c>
      <c r="H124" s="66">
        <f t="shared" si="22"/>
        <v>1970.25</v>
      </c>
      <c r="I124" s="67">
        <f t="shared" si="23"/>
        <v>0.0061968791192615795</v>
      </c>
      <c r="J124" s="94" t="s">
        <v>86</v>
      </c>
      <c r="K124" s="95"/>
    </row>
    <row r="125" spans="1:11" s="1" customFormat="1" ht="45">
      <c r="A125" s="24" t="s">
        <v>260</v>
      </c>
      <c r="B125" s="42" t="s">
        <v>199</v>
      </c>
      <c r="C125" s="43">
        <v>2</v>
      </c>
      <c r="D125" s="39" t="s">
        <v>16</v>
      </c>
      <c r="E125" s="18">
        <v>12.35</v>
      </c>
      <c r="F125" s="65">
        <v>70.62</v>
      </c>
      <c r="G125" s="66">
        <f t="shared" si="21"/>
        <v>82.97</v>
      </c>
      <c r="H125" s="66">
        <f t="shared" si="22"/>
        <v>165.94</v>
      </c>
      <c r="I125" s="67">
        <f t="shared" si="23"/>
        <v>0.0005219185996956054</v>
      </c>
      <c r="J125" s="94" t="s">
        <v>86</v>
      </c>
      <c r="K125" s="96"/>
    </row>
    <row r="126" spans="1:11" s="1" customFormat="1" ht="56.25">
      <c r="A126" s="24" t="s">
        <v>261</v>
      </c>
      <c r="B126" s="42" t="s">
        <v>200</v>
      </c>
      <c r="C126" s="43">
        <v>1</v>
      </c>
      <c r="D126" s="39" t="s">
        <v>16</v>
      </c>
      <c r="E126" s="65">
        <v>20.58</v>
      </c>
      <c r="F126" s="43">
        <v>117.64</v>
      </c>
      <c r="G126" s="66">
        <f t="shared" si="21"/>
        <v>138.22</v>
      </c>
      <c r="H126" s="66">
        <f t="shared" si="22"/>
        <v>138.22</v>
      </c>
      <c r="I126" s="67">
        <f t="shared" si="23"/>
        <v>0.00043473296884371805</v>
      </c>
      <c r="J126" s="94" t="s">
        <v>86</v>
      </c>
      <c r="K126" s="96"/>
    </row>
    <row r="127" spans="1:11" s="1" customFormat="1" ht="22.5">
      <c r="A127" s="24" t="s">
        <v>262</v>
      </c>
      <c r="B127" s="42" t="s">
        <v>201</v>
      </c>
      <c r="C127" s="43">
        <v>4</v>
      </c>
      <c r="D127" s="39" t="s">
        <v>16</v>
      </c>
      <c r="E127" s="18">
        <v>10.5</v>
      </c>
      <c r="F127" s="65">
        <v>35</v>
      </c>
      <c r="G127" s="66">
        <f t="shared" si="21"/>
        <v>45.5</v>
      </c>
      <c r="H127" s="66">
        <f t="shared" si="22"/>
        <v>182</v>
      </c>
      <c r="I127" s="67">
        <f t="shared" si="23"/>
        <v>0.0005724309096336035</v>
      </c>
      <c r="J127" s="94" t="s">
        <v>86</v>
      </c>
      <c r="K127" s="96"/>
    </row>
    <row r="128" spans="1:11" s="71" customFormat="1" ht="12.75" customHeight="1">
      <c r="A128" s="17">
        <v>9</v>
      </c>
      <c r="B128" s="25" t="s">
        <v>203</v>
      </c>
      <c r="C128" s="26"/>
      <c r="D128" s="26"/>
      <c r="E128" s="26"/>
      <c r="F128" s="26"/>
      <c r="G128" s="26"/>
      <c r="H128" s="26"/>
      <c r="I128" s="84"/>
      <c r="J128" s="98"/>
      <c r="K128" s="98"/>
    </row>
    <row r="129" spans="1:11" s="71" customFormat="1" ht="33.75">
      <c r="A129" s="24" t="s">
        <v>263</v>
      </c>
      <c r="B129" s="33" t="s">
        <v>204</v>
      </c>
      <c r="C129" s="43">
        <v>1</v>
      </c>
      <c r="D129" s="18" t="s">
        <v>16</v>
      </c>
      <c r="E129" s="65"/>
      <c r="F129" s="65">
        <v>14502</v>
      </c>
      <c r="G129" s="65">
        <f>F129+E129</f>
        <v>14502</v>
      </c>
      <c r="H129" s="65">
        <f>G129*C129</f>
        <v>14502</v>
      </c>
      <c r="I129" s="67">
        <f t="shared" si="23"/>
        <v>0.045612049733552304</v>
      </c>
      <c r="J129" s="97" t="s">
        <v>86</v>
      </c>
      <c r="K129" s="97"/>
    </row>
    <row r="130" spans="1:9" ht="12.75">
      <c r="A130" s="119" t="s">
        <v>2</v>
      </c>
      <c r="B130" s="120"/>
      <c r="C130" s="120"/>
      <c r="D130" s="120"/>
      <c r="E130" s="120"/>
      <c r="F130" s="120"/>
      <c r="G130" s="121"/>
      <c r="H130" s="22">
        <f>SUM(H9:H129)</f>
        <v>317942.2999999999</v>
      </c>
      <c r="I130" s="72">
        <f>SUM(I9:I129)</f>
        <v>1.0000000000000002</v>
      </c>
    </row>
    <row r="131" spans="1:9" ht="12.75">
      <c r="A131" s="119" t="s">
        <v>92</v>
      </c>
      <c r="B131" s="120"/>
      <c r="C131" s="120"/>
      <c r="D131" s="120"/>
      <c r="E131" s="120"/>
      <c r="F131" s="120"/>
      <c r="G131" s="121"/>
      <c r="H131" s="22">
        <f>H130*0.25</f>
        <v>79485.57499999997</v>
      </c>
      <c r="I131" s="72">
        <v>0.25</v>
      </c>
    </row>
    <row r="132" spans="1:9" ht="12.75">
      <c r="A132" s="119" t="s">
        <v>3</v>
      </c>
      <c r="B132" s="120"/>
      <c r="C132" s="120"/>
      <c r="D132" s="120"/>
      <c r="E132" s="120"/>
      <c r="F132" s="120"/>
      <c r="G132" s="121"/>
      <c r="H132" s="22">
        <f>H130+H131</f>
        <v>397427.8749999998</v>
      </c>
      <c r="I132" s="72"/>
    </row>
    <row r="133" spans="1:9" ht="12.75">
      <c r="A133" s="2"/>
      <c r="B133" s="3"/>
      <c r="C133" s="85"/>
      <c r="D133" s="86"/>
      <c r="E133" s="86"/>
      <c r="F133" s="86"/>
      <c r="G133" s="86"/>
      <c r="H133" s="86"/>
      <c r="I133" s="86"/>
    </row>
    <row r="134" spans="1:9" ht="12.75">
      <c r="A134" s="2"/>
      <c r="B134" s="3" t="s">
        <v>13</v>
      </c>
      <c r="C134" s="86"/>
      <c r="D134" s="86"/>
      <c r="E134" s="86"/>
      <c r="F134" s="86"/>
      <c r="G134" s="86"/>
      <c r="H134" s="86"/>
      <c r="I134" s="86"/>
    </row>
    <row r="135" spans="1:9" ht="12.75">
      <c r="A135" s="4">
        <v>1</v>
      </c>
      <c r="B135" s="122" t="s">
        <v>57</v>
      </c>
      <c r="C135" s="122"/>
      <c r="D135" s="122"/>
      <c r="E135" s="122"/>
      <c r="F135" s="122"/>
      <c r="G135" s="122"/>
      <c r="H135" s="122"/>
      <c r="I135" s="122"/>
    </row>
    <row r="136" spans="1:9" ht="12.75">
      <c r="A136" s="4">
        <v>2</v>
      </c>
      <c r="B136" s="123" t="s">
        <v>14</v>
      </c>
      <c r="C136" s="123"/>
      <c r="D136" s="123"/>
      <c r="E136" s="123"/>
      <c r="F136" s="123"/>
      <c r="G136" s="123"/>
      <c r="H136" s="123"/>
      <c r="I136" s="123"/>
    </row>
    <row r="137" spans="1:9" ht="12.75">
      <c r="A137" s="4">
        <v>3</v>
      </c>
      <c r="B137" s="123" t="s">
        <v>15</v>
      </c>
      <c r="C137" s="123"/>
      <c r="D137" s="123"/>
      <c r="E137" s="123"/>
      <c r="F137" s="123"/>
      <c r="G137" s="123"/>
      <c r="H137" s="123"/>
      <c r="I137" s="123"/>
    </row>
    <row r="138" spans="1:9" ht="25.5" customHeight="1">
      <c r="A138" s="4">
        <v>4</v>
      </c>
      <c r="B138" s="123" t="s">
        <v>93</v>
      </c>
      <c r="C138" s="123"/>
      <c r="D138" s="123"/>
      <c r="E138" s="123"/>
      <c r="F138" s="123"/>
      <c r="G138" s="123"/>
      <c r="H138" s="123"/>
      <c r="I138" s="123"/>
    </row>
    <row r="139" spans="1:9" ht="12.75">
      <c r="A139" s="4"/>
      <c r="B139" s="3"/>
      <c r="C139" s="85"/>
      <c r="D139" s="86"/>
      <c r="E139" s="86"/>
      <c r="F139" s="86"/>
      <c r="G139" s="86"/>
      <c r="H139" s="86"/>
      <c r="I139" s="86"/>
    </row>
    <row r="140" spans="1:9" ht="12.75">
      <c r="A140" s="4"/>
      <c r="B140" s="32" t="s">
        <v>24</v>
      </c>
      <c r="C140" s="85"/>
      <c r="D140" s="86"/>
      <c r="E140" s="86"/>
      <c r="F140" s="86"/>
      <c r="G140" s="86"/>
      <c r="H140" s="86"/>
      <c r="I140" s="86"/>
    </row>
    <row r="141" spans="1:9" ht="12.75">
      <c r="A141" s="4"/>
      <c r="B141" s="32" t="s">
        <v>21</v>
      </c>
      <c r="C141" s="85"/>
      <c r="D141" s="86"/>
      <c r="E141" s="86"/>
      <c r="F141" s="86"/>
      <c r="G141" s="86"/>
      <c r="H141" s="86"/>
      <c r="I141" s="86"/>
    </row>
    <row r="142" spans="1:9" ht="12.75">
      <c r="A142" s="4"/>
      <c r="B142" s="32" t="s">
        <v>22</v>
      </c>
      <c r="C142" s="85"/>
      <c r="D142" s="86"/>
      <c r="E142" s="86"/>
      <c r="F142" s="86"/>
      <c r="G142" s="86"/>
      <c r="H142" s="86"/>
      <c r="I142" s="86"/>
    </row>
    <row r="143" spans="1:9" ht="12.75">
      <c r="A143" s="4"/>
      <c r="B143" s="32" t="s">
        <v>23</v>
      </c>
      <c r="C143" s="85"/>
      <c r="D143" s="86"/>
      <c r="E143" s="86"/>
      <c r="F143" s="86"/>
      <c r="G143" s="86"/>
      <c r="H143" s="86"/>
      <c r="I143" s="86"/>
    </row>
    <row r="144" spans="1:9" ht="12.75">
      <c r="A144" s="4"/>
      <c r="B144" s="3"/>
      <c r="C144" s="85"/>
      <c r="D144" s="86"/>
      <c r="E144" s="86"/>
      <c r="F144" s="86"/>
      <c r="G144" s="86"/>
      <c r="H144" s="86"/>
      <c r="I144" s="86"/>
    </row>
  </sheetData>
  <sheetProtection/>
  <mergeCells count="13">
    <mergeCell ref="B138:I138"/>
    <mergeCell ref="A130:G130"/>
    <mergeCell ref="C1:I1"/>
    <mergeCell ref="C2:I2"/>
    <mergeCell ref="A5:I5"/>
    <mergeCell ref="B1:B2"/>
    <mergeCell ref="C4:D4"/>
    <mergeCell ref="J8:K8"/>
    <mergeCell ref="A131:G131"/>
    <mergeCell ref="A132:G132"/>
    <mergeCell ref="B135:I135"/>
    <mergeCell ref="B136:I136"/>
    <mergeCell ref="B137:I137"/>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85" r:id="rId2"/>
  <headerFooter>
    <oddFooter>&amp;L&amp;A
Páginas ( &amp;P/&amp;N)&amp;R________________________
Fernando Melo Franco
Engº Eletricista CREA 11.179/D-GO
G5 ENGENHARIA</oddFooter>
  </headerFooter>
  <drawing r:id="rId1"/>
</worksheet>
</file>

<file path=xl/worksheets/sheet2.xml><?xml version="1.0" encoding="utf-8"?>
<worksheet xmlns="http://schemas.openxmlformats.org/spreadsheetml/2006/main" xmlns:r="http://schemas.openxmlformats.org/officeDocument/2006/relationships">
  <dimension ref="A1:IV245"/>
  <sheetViews>
    <sheetView zoomScaleSheetLayoutView="100" workbookViewId="0" topLeftCell="A416">
      <pane ySplit="435" topLeftCell="A1" activePane="bottomLeft" state="split"/>
      <selection pane="topLeft" activeCell="K416" sqref="K1:K16384"/>
      <selection pane="bottomLeft" activeCell="B21" sqref="B21"/>
    </sheetView>
  </sheetViews>
  <sheetFormatPr defaultColWidth="9.140625" defaultRowHeight="12.75"/>
  <cols>
    <col min="1" max="1" width="5.8515625" style="5" customWidth="1"/>
    <col min="2" max="2" width="85.8515625" style="7" customWidth="1"/>
    <col min="3" max="3" width="10.28125" style="87" customWidth="1"/>
    <col min="4" max="4" width="4.421875" style="88" customWidth="1"/>
    <col min="5" max="5" width="9.57421875" style="88" customWidth="1"/>
    <col min="6" max="6" width="10.00390625" style="88" bestFit="1" customWidth="1"/>
    <col min="7" max="7" width="12.57421875" style="88" customWidth="1"/>
    <col min="8" max="8" width="12.7109375" style="88" customWidth="1"/>
    <col min="9" max="9" width="10.421875" style="88" customWidth="1"/>
    <col min="10" max="10" width="10.7109375" style="86" customWidth="1"/>
    <col min="11" max="11" width="9.140625" style="104" customWidth="1"/>
    <col min="12" max="16384" width="9.140625" style="6" customWidth="1"/>
  </cols>
  <sheetData>
    <row r="1" spans="1:11" s="13" customFormat="1" ht="23.25" customHeight="1">
      <c r="A1" s="11"/>
      <c r="B1" s="133" t="s">
        <v>94</v>
      </c>
      <c r="C1" s="124" t="s">
        <v>95</v>
      </c>
      <c r="D1" s="125"/>
      <c r="E1" s="125"/>
      <c r="F1" s="125"/>
      <c r="G1" s="125"/>
      <c r="H1" s="125"/>
      <c r="I1" s="126"/>
      <c r="J1" s="105"/>
      <c r="K1" s="106"/>
    </row>
    <row r="2" spans="1:11" s="13" customFormat="1" ht="30.75" customHeight="1">
      <c r="A2" s="10"/>
      <c r="B2" s="134"/>
      <c r="C2" s="127" t="s">
        <v>96</v>
      </c>
      <c r="D2" s="128"/>
      <c r="E2" s="128"/>
      <c r="F2" s="128"/>
      <c r="G2" s="128"/>
      <c r="H2" s="128"/>
      <c r="I2" s="129"/>
      <c r="J2" s="105"/>
      <c r="K2" s="106"/>
    </row>
    <row r="3" spans="1:11" s="13" customFormat="1" ht="21">
      <c r="A3" s="10"/>
      <c r="B3" s="14"/>
      <c r="C3" s="56" t="s">
        <v>0</v>
      </c>
      <c r="D3" s="89"/>
      <c r="E3" s="89"/>
      <c r="F3" s="12"/>
      <c r="G3" s="55" t="s">
        <v>56</v>
      </c>
      <c r="H3" s="37">
        <v>42340</v>
      </c>
      <c r="I3" s="57"/>
      <c r="J3" s="105"/>
      <c r="K3" s="106"/>
    </row>
    <row r="4" spans="1:11" s="13" customFormat="1" ht="12" customHeight="1" thickBot="1">
      <c r="A4" s="15"/>
      <c r="B4" s="16"/>
      <c r="C4" s="135" t="s">
        <v>27</v>
      </c>
      <c r="D4" s="136"/>
      <c r="E4" s="58"/>
      <c r="F4" s="59"/>
      <c r="G4" s="60"/>
      <c r="H4" s="90" t="s">
        <v>97</v>
      </c>
      <c r="I4" s="91"/>
      <c r="J4" s="105"/>
      <c r="K4" s="104"/>
    </row>
    <row r="5" spans="1:11" s="20" customFormat="1" ht="12" customHeight="1" thickBot="1">
      <c r="A5" s="130" t="s">
        <v>318</v>
      </c>
      <c r="B5" s="131"/>
      <c r="C5" s="131"/>
      <c r="D5" s="131"/>
      <c r="E5" s="131"/>
      <c r="F5" s="131"/>
      <c r="G5" s="131"/>
      <c r="H5" s="131"/>
      <c r="I5" s="132"/>
      <c r="J5" s="105"/>
      <c r="K5" s="106"/>
    </row>
    <row r="6" spans="1:11" s="19" customFormat="1" ht="12" customHeight="1" thickBot="1">
      <c r="A6" s="8" t="s">
        <v>4</v>
      </c>
      <c r="B6" s="9" t="s">
        <v>5</v>
      </c>
      <c r="C6" s="80" t="s">
        <v>6</v>
      </c>
      <c r="D6" s="81" t="s">
        <v>7</v>
      </c>
      <c r="E6" s="81" t="s">
        <v>8</v>
      </c>
      <c r="F6" s="81" t="s">
        <v>9</v>
      </c>
      <c r="G6" s="81" t="s">
        <v>10</v>
      </c>
      <c r="H6" s="81" t="s">
        <v>11</v>
      </c>
      <c r="I6" s="82" t="s">
        <v>12</v>
      </c>
      <c r="J6" s="107"/>
      <c r="K6" s="108"/>
    </row>
    <row r="7" spans="1:11" s="20" customFormat="1" ht="12" customHeight="1">
      <c r="A7" s="23"/>
      <c r="B7" s="17" t="s">
        <v>42</v>
      </c>
      <c r="C7" s="21" t="s">
        <v>17</v>
      </c>
      <c r="D7" s="21"/>
      <c r="E7" s="22"/>
      <c r="F7" s="22"/>
      <c r="G7" s="22"/>
      <c r="H7" s="22">
        <f>H231</f>
        <v>678317.0579999997</v>
      </c>
      <c r="I7" s="72">
        <f>SUM(I9:I230)</f>
        <v>1.0000000000000007</v>
      </c>
      <c r="J7" s="105"/>
      <c r="K7" s="106"/>
    </row>
    <row r="8" spans="1:256" s="20" customFormat="1" ht="12" customHeight="1">
      <c r="A8" s="26">
        <v>1</v>
      </c>
      <c r="B8" s="25" t="s">
        <v>25</v>
      </c>
      <c r="C8" s="21"/>
      <c r="D8" s="21"/>
      <c r="E8" s="22"/>
      <c r="F8" s="22"/>
      <c r="G8" s="22"/>
      <c r="H8" s="22"/>
      <c r="I8" s="72"/>
      <c r="J8" s="118" t="s">
        <v>99</v>
      </c>
      <c r="K8" s="118"/>
      <c r="L8" s="28"/>
      <c r="M8" s="28"/>
      <c r="N8" s="29"/>
      <c r="O8" s="29"/>
      <c r="P8" s="29"/>
      <c r="Q8" s="29"/>
      <c r="R8" s="30"/>
      <c r="S8" s="31"/>
      <c r="T8" s="27"/>
      <c r="U8" s="28"/>
      <c r="V8" s="28"/>
      <c r="W8" s="29"/>
      <c r="X8" s="29"/>
      <c r="Y8" s="29"/>
      <c r="Z8" s="29"/>
      <c r="AA8" s="30"/>
      <c r="AB8" s="31"/>
      <c r="AC8" s="27"/>
      <c r="AD8" s="28"/>
      <c r="AE8" s="28"/>
      <c r="AF8" s="29"/>
      <c r="AG8" s="29"/>
      <c r="AH8" s="29"/>
      <c r="AI8" s="29"/>
      <c r="AJ8" s="30"/>
      <c r="AK8" s="31"/>
      <c r="AL8" s="27"/>
      <c r="AM8" s="28"/>
      <c r="AN8" s="28"/>
      <c r="AO8" s="29"/>
      <c r="AP8" s="29"/>
      <c r="AQ8" s="29"/>
      <c r="AR8" s="29"/>
      <c r="AS8" s="30"/>
      <c r="AT8" s="31"/>
      <c r="AU8" s="27"/>
      <c r="AV8" s="28"/>
      <c r="AW8" s="28"/>
      <c r="AX8" s="29"/>
      <c r="AY8" s="29"/>
      <c r="AZ8" s="29"/>
      <c r="BA8" s="29"/>
      <c r="BB8" s="30"/>
      <c r="BC8" s="31"/>
      <c r="BD8" s="27"/>
      <c r="BE8" s="28"/>
      <c r="BF8" s="28"/>
      <c r="BG8" s="29"/>
      <c r="BH8" s="29"/>
      <c r="BI8" s="29"/>
      <c r="BJ8" s="29"/>
      <c r="BK8" s="30"/>
      <c r="BL8" s="31"/>
      <c r="BM8" s="27"/>
      <c r="BN8" s="28"/>
      <c r="BO8" s="28"/>
      <c r="BP8" s="29"/>
      <c r="BQ8" s="29"/>
      <c r="BR8" s="29"/>
      <c r="BS8" s="29"/>
      <c r="BT8" s="30"/>
      <c r="BU8" s="31"/>
      <c r="BV8" s="27"/>
      <c r="BW8" s="28"/>
      <c r="BX8" s="28"/>
      <c r="BY8" s="29"/>
      <c r="BZ8" s="29"/>
      <c r="CA8" s="29"/>
      <c r="CB8" s="29"/>
      <c r="CC8" s="30"/>
      <c r="CD8" s="31"/>
      <c r="CE8" s="27"/>
      <c r="CF8" s="28"/>
      <c r="CG8" s="28"/>
      <c r="CH8" s="29"/>
      <c r="CI8" s="29"/>
      <c r="CJ8" s="29"/>
      <c r="CK8" s="29"/>
      <c r="CL8" s="30"/>
      <c r="CM8" s="31"/>
      <c r="CN8" s="27"/>
      <c r="CO8" s="28"/>
      <c r="CP8" s="28"/>
      <c r="CQ8" s="29"/>
      <c r="CR8" s="29"/>
      <c r="CS8" s="29"/>
      <c r="CT8" s="29"/>
      <c r="CU8" s="30"/>
      <c r="CV8" s="31"/>
      <c r="CW8" s="27"/>
      <c r="CX8" s="28"/>
      <c r="CY8" s="28"/>
      <c r="CZ8" s="29"/>
      <c r="DA8" s="29"/>
      <c r="DB8" s="29"/>
      <c r="DC8" s="29"/>
      <c r="DD8" s="30"/>
      <c r="DE8" s="31"/>
      <c r="DF8" s="27"/>
      <c r="DG8" s="28"/>
      <c r="DH8" s="28"/>
      <c r="DI8" s="29"/>
      <c r="DJ8" s="29"/>
      <c r="DK8" s="29"/>
      <c r="DL8" s="29"/>
      <c r="DM8" s="30"/>
      <c r="DN8" s="31"/>
      <c r="DO8" s="27"/>
      <c r="DP8" s="28"/>
      <c r="DQ8" s="28"/>
      <c r="DR8" s="29"/>
      <c r="DS8" s="29"/>
      <c r="DT8" s="29"/>
      <c r="DU8" s="29"/>
      <c r="DV8" s="30"/>
      <c r="DW8" s="31"/>
      <c r="DX8" s="27"/>
      <c r="DY8" s="28"/>
      <c r="DZ8" s="28"/>
      <c r="EA8" s="29"/>
      <c r="EB8" s="29"/>
      <c r="EC8" s="29"/>
      <c r="ED8" s="29"/>
      <c r="EE8" s="30"/>
      <c r="EF8" s="31"/>
      <c r="EG8" s="27"/>
      <c r="EH8" s="28"/>
      <c r="EI8" s="28"/>
      <c r="EJ8" s="29"/>
      <c r="EK8" s="29"/>
      <c r="EL8" s="29"/>
      <c r="EM8" s="29"/>
      <c r="EN8" s="30"/>
      <c r="EO8" s="31"/>
      <c r="EP8" s="27"/>
      <c r="EQ8" s="28"/>
      <c r="ER8" s="28"/>
      <c r="ES8" s="29"/>
      <c r="ET8" s="29"/>
      <c r="EU8" s="29"/>
      <c r="EV8" s="29"/>
      <c r="EW8" s="30"/>
      <c r="EX8" s="31"/>
      <c r="EY8" s="27"/>
      <c r="EZ8" s="28"/>
      <c r="FA8" s="28"/>
      <c r="FB8" s="29"/>
      <c r="FC8" s="29"/>
      <c r="FD8" s="29"/>
      <c r="FE8" s="29"/>
      <c r="FF8" s="30"/>
      <c r="FG8" s="31"/>
      <c r="FH8" s="27"/>
      <c r="FI8" s="28"/>
      <c r="FJ8" s="28"/>
      <c r="FK8" s="29"/>
      <c r="FL8" s="29"/>
      <c r="FM8" s="29"/>
      <c r="FN8" s="29"/>
      <c r="FO8" s="30"/>
      <c r="FP8" s="31"/>
      <c r="FQ8" s="27"/>
      <c r="FR8" s="28"/>
      <c r="FS8" s="28"/>
      <c r="FT8" s="29"/>
      <c r="FU8" s="29"/>
      <c r="FV8" s="29"/>
      <c r="FW8" s="29"/>
      <c r="FX8" s="30"/>
      <c r="FY8" s="31"/>
      <c r="FZ8" s="27"/>
      <c r="GA8" s="28"/>
      <c r="GB8" s="28"/>
      <c r="GC8" s="29"/>
      <c r="GD8" s="29"/>
      <c r="GE8" s="29"/>
      <c r="GF8" s="29"/>
      <c r="GG8" s="30"/>
      <c r="GH8" s="31"/>
      <c r="GI8" s="27"/>
      <c r="GJ8" s="28"/>
      <c r="GK8" s="28"/>
      <c r="GL8" s="29"/>
      <c r="GM8" s="29"/>
      <c r="GN8" s="29"/>
      <c r="GO8" s="29"/>
      <c r="GP8" s="30"/>
      <c r="GQ8" s="31"/>
      <c r="GR8" s="27"/>
      <c r="GS8" s="28"/>
      <c r="GT8" s="28"/>
      <c r="GU8" s="29"/>
      <c r="GV8" s="29"/>
      <c r="GW8" s="29"/>
      <c r="GX8" s="29"/>
      <c r="GY8" s="30"/>
      <c r="GZ8" s="31"/>
      <c r="HA8" s="27"/>
      <c r="HB8" s="28"/>
      <c r="HC8" s="28"/>
      <c r="HD8" s="29"/>
      <c r="HE8" s="29"/>
      <c r="HF8" s="29"/>
      <c r="HG8" s="29"/>
      <c r="HH8" s="30"/>
      <c r="HI8" s="31"/>
      <c r="HJ8" s="27"/>
      <c r="HK8" s="28"/>
      <c r="HL8" s="28"/>
      <c r="HM8" s="29"/>
      <c r="HN8" s="29"/>
      <c r="HO8" s="29"/>
      <c r="HP8" s="29"/>
      <c r="HQ8" s="30"/>
      <c r="HR8" s="31"/>
      <c r="HS8" s="27"/>
      <c r="HT8" s="28"/>
      <c r="HU8" s="28"/>
      <c r="HV8" s="29"/>
      <c r="HW8" s="29"/>
      <c r="HX8" s="29"/>
      <c r="HY8" s="29"/>
      <c r="HZ8" s="30"/>
      <c r="IA8" s="31"/>
      <c r="IB8" s="27"/>
      <c r="IC8" s="28"/>
      <c r="ID8" s="28"/>
      <c r="IE8" s="29"/>
      <c r="IF8" s="29"/>
      <c r="IG8" s="29"/>
      <c r="IH8" s="29"/>
      <c r="II8" s="30"/>
      <c r="IJ8" s="31"/>
      <c r="IK8" s="27"/>
      <c r="IL8" s="28"/>
      <c r="IM8" s="28"/>
      <c r="IN8" s="29"/>
      <c r="IO8" s="29"/>
      <c r="IP8" s="29"/>
      <c r="IQ8" s="29"/>
      <c r="IR8" s="30"/>
      <c r="IS8" s="31"/>
      <c r="IT8" s="27"/>
      <c r="IU8" s="28"/>
      <c r="IV8" s="28"/>
    </row>
    <row r="9" spans="1:11" s="1" customFormat="1" ht="22.5">
      <c r="A9" s="24" t="s">
        <v>102</v>
      </c>
      <c r="B9" s="38" t="s">
        <v>115</v>
      </c>
      <c r="C9" s="43">
        <v>46</v>
      </c>
      <c r="D9" s="39" t="s">
        <v>16</v>
      </c>
      <c r="E9" s="65">
        <v>1.81</v>
      </c>
      <c r="F9" s="65">
        <v>10.29</v>
      </c>
      <c r="G9" s="66">
        <f>F9+E9</f>
        <v>12.1</v>
      </c>
      <c r="H9" s="66">
        <f>G9*C9</f>
        <v>556.6</v>
      </c>
      <c r="I9" s="67">
        <f>H9/$H$7</f>
        <v>0.0008205602283408893</v>
      </c>
      <c r="J9" s="94" t="s">
        <v>67</v>
      </c>
      <c r="K9" s="96">
        <v>83540</v>
      </c>
    </row>
    <row r="10" spans="1:11" s="1" customFormat="1" ht="12.75" customHeight="1">
      <c r="A10" s="24" t="s">
        <v>103</v>
      </c>
      <c r="B10" s="61" t="s">
        <v>116</v>
      </c>
      <c r="C10" s="43">
        <v>21</v>
      </c>
      <c r="D10" s="39" t="s">
        <v>16</v>
      </c>
      <c r="E10" s="65">
        <v>4.1</v>
      </c>
      <c r="F10" s="65">
        <v>23.3</v>
      </c>
      <c r="G10" s="66">
        <f aca="true" t="shared" si="0" ref="G10:G15">F10+E10</f>
        <v>27.4</v>
      </c>
      <c r="H10" s="66">
        <f aca="true" t="shared" si="1" ref="H10:H15">G10*C10</f>
        <v>575.4</v>
      </c>
      <c r="I10" s="67">
        <f aca="true" t="shared" si="2" ref="I10:I15">H10/$H$7</f>
        <v>0.000848275881040869</v>
      </c>
      <c r="J10" s="94" t="s">
        <v>276</v>
      </c>
      <c r="K10" s="96"/>
    </row>
    <row r="11" spans="1:11" s="1" customFormat="1" ht="12.75" customHeight="1">
      <c r="A11" s="24" t="s">
        <v>104</v>
      </c>
      <c r="B11" s="61" t="s">
        <v>117</v>
      </c>
      <c r="C11" s="43">
        <v>1</v>
      </c>
      <c r="D11" s="39" t="s">
        <v>16</v>
      </c>
      <c r="E11" s="65">
        <v>5.51</v>
      </c>
      <c r="F11" s="65">
        <v>31.25</v>
      </c>
      <c r="G11" s="66">
        <f>F11+E11</f>
        <v>36.76</v>
      </c>
      <c r="H11" s="66">
        <f>G11*C11</f>
        <v>36.76</v>
      </c>
      <c r="I11" s="67">
        <f>H11/$H$7</f>
        <v>5.419294644953483E-05</v>
      </c>
      <c r="J11" s="94" t="s">
        <v>276</v>
      </c>
      <c r="K11" s="96"/>
    </row>
    <row r="12" spans="1:11" s="1" customFormat="1" ht="11.25">
      <c r="A12" s="24" t="s">
        <v>105</v>
      </c>
      <c r="B12" s="61" t="s">
        <v>285</v>
      </c>
      <c r="C12" s="43">
        <v>110</v>
      </c>
      <c r="D12" s="18" t="s">
        <v>32</v>
      </c>
      <c r="E12" s="65">
        <v>1.2</v>
      </c>
      <c r="F12" s="65">
        <v>6.88</v>
      </c>
      <c r="G12" s="66">
        <f t="shared" si="0"/>
        <v>8.08</v>
      </c>
      <c r="H12" s="66">
        <f t="shared" si="1"/>
        <v>888.8</v>
      </c>
      <c r="I12" s="67">
        <f t="shared" si="2"/>
        <v>0.001310301708496914</v>
      </c>
      <c r="J12" s="97" t="s">
        <v>86</v>
      </c>
      <c r="K12" s="96"/>
    </row>
    <row r="13" spans="1:11" s="1" customFormat="1" ht="11.25">
      <c r="A13" s="24" t="s">
        <v>100</v>
      </c>
      <c r="B13" s="61" t="s">
        <v>274</v>
      </c>
      <c r="C13" s="43">
        <v>44</v>
      </c>
      <c r="D13" s="18" t="s">
        <v>32</v>
      </c>
      <c r="E13" s="65">
        <v>2.4</v>
      </c>
      <c r="F13" s="65">
        <v>13.76</v>
      </c>
      <c r="G13" s="66">
        <f t="shared" si="0"/>
        <v>16.16</v>
      </c>
      <c r="H13" s="66">
        <f t="shared" si="1"/>
        <v>711.04</v>
      </c>
      <c r="I13" s="67">
        <f t="shared" si="2"/>
        <v>0.0010482413667975313</v>
      </c>
      <c r="J13" s="97" t="s">
        <v>86</v>
      </c>
      <c r="K13" s="96"/>
    </row>
    <row r="14" spans="1:11" s="1" customFormat="1" ht="11.25">
      <c r="A14" s="24" t="s">
        <v>101</v>
      </c>
      <c r="B14" s="62" t="s">
        <v>286</v>
      </c>
      <c r="C14" s="63">
        <v>110</v>
      </c>
      <c r="D14" s="63" t="s">
        <v>32</v>
      </c>
      <c r="E14" s="64">
        <v>9.22</v>
      </c>
      <c r="F14" s="64">
        <v>52.7</v>
      </c>
      <c r="G14" s="66">
        <f t="shared" si="0"/>
        <v>61.92</v>
      </c>
      <c r="H14" s="66">
        <f t="shared" si="1"/>
        <v>6811.2</v>
      </c>
      <c r="I14" s="67">
        <f t="shared" si="2"/>
        <v>0.010041322003728826</v>
      </c>
      <c r="J14" s="97" t="s">
        <v>86</v>
      </c>
      <c r="K14" s="96"/>
    </row>
    <row r="15" spans="1:11" s="1" customFormat="1" ht="11.25">
      <c r="A15" s="24" t="s">
        <v>109</v>
      </c>
      <c r="B15" s="62" t="s">
        <v>108</v>
      </c>
      <c r="C15" s="63">
        <v>44</v>
      </c>
      <c r="D15" s="63" t="s">
        <v>32</v>
      </c>
      <c r="E15" s="64">
        <v>10.08</v>
      </c>
      <c r="F15" s="64">
        <v>57.63</v>
      </c>
      <c r="G15" s="66">
        <f t="shared" si="0"/>
        <v>67.71000000000001</v>
      </c>
      <c r="H15" s="66">
        <f t="shared" si="1"/>
        <v>2979.2400000000002</v>
      </c>
      <c r="I15" s="67">
        <f t="shared" si="2"/>
        <v>0.004392105380313171</v>
      </c>
      <c r="J15" s="97" t="s">
        <v>86</v>
      </c>
      <c r="K15" s="96"/>
    </row>
    <row r="16" spans="1:11" s="1" customFormat="1" ht="11.25">
      <c r="A16" s="17">
        <v>2</v>
      </c>
      <c r="B16" s="25" t="s">
        <v>18</v>
      </c>
      <c r="C16" s="21"/>
      <c r="D16" s="21"/>
      <c r="E16" s="22"/>
      <c r="F16" s="22"/>
      <c r="G16" s="73"/>
      <c r="H16" s="73"/>
      <c r="I16" s="74"/>
      <c r="J16" s="98"/>
      <c r="K16" s="103"/>
    </row>
    <row r="17" spans="1:11" s="1" customFormat="1" ht="22.5">
      <c r="A17" s="24" t="s">
        <v>130</v>
      </c>
      <c r="B17" s="38" t="s">
        <v>322</v>
      </c>
      <c r="C17" s="43">
        <v>6</v>
      </c>
      <c r="D17" s="39" t="s">
        <v>16</v>
      </c>
      <c r="E17" s="64">
        <v>1.47</v>
      </c>
      <c r="F17" s="64">
        <v>5.4</v>
      </c>
      <c r="G17" s="66">
        <f>F17+E17</f>
        <v>6.87</v>
      </c>
      <c r="H17" s="66">
        <f>G17*C17</f>
        <v>41.22</v>
      </c>
      <c r="I17" s="67">
        <f>H17/$H$7</f>
        <v>6.07680427815513E-05</v>
      </c>
      <c r="J17" s="92" t="s">
        <v>276</v>
      </c>
      <c r="K17" s="115"/>
    </row>
    <row r="18" spans="1:11" s="1" customFormat="1" ht="11.25">
      <c r="A18" s="24" t="s">
        <v>131</v>
      </c>
      <c r="B18" s="38" t="s">
        <v>126</v>
      </c>
      <c r="C18" s="43">
        <v>25</v>
      </c>
      <c r="D18" s="39" t="s">
        <v>16</v>
      </c>
      <c r="E18" s="64">
        <v>0.74</v>
      </c>
      <c r="F18" s="64">
        <v>4.19</v>
      </c>
      <c r="G18" s="66">
        <f aca="true" t="shared" si="3" ref="G18:G24">F18+E18</f>
        <v>4.930000000000001</v>
      </c>
      <c r="H18" s="66">
        <f aca="true" t="shared" si="4" ref="H18:H24">G18*C18</f>
        <v>123.25000000000001</v>
      </c>
      <c r="I18" s="67">
        <f aca="true" t="shared" si="5" ref="I18:I24">H18/$H$7</f>
        <v>0.00018169969123789904</v>
      </c>
      <c r="J18" s="92" t="s">
        <v>67</v>
      </c>
      <c r="K18" s="115">
        <v>83440</v>
      </c>
    </row>
    <row r="19" spans="1:11" s="1" customFormat="1" ht="11.25">
      <c r="A19" s="24" t="s">
        <v>132</v>
      </c>
      <c r="B19" s="38" t="s">
        <v>127</v>
      </c>
      <c r="C19" s="43">
        <v>5</v>
      </c>
      <c r="D19" s="39" t="s">
        <v>16</v>
      </c>
      <c r="E19" s="64">
        <v>0.82</v>
      </c>
      <c r="F19" s="64">
        <v>4.63</v>
      </c>
      <c r="G19" s="66">
        <f t="shared" si="3"/>
        <v>5.45</v>
      </c>
      <c r="H19" s="66">
        <f t="shared" si="4"/>
        <v>27.25</v>
      </c>
      <c r="I19" s="67">
        <f t="shared" si="5"/>
        <v>4.017295404651317E-05</v>
      </c>
      <c r="J19" s="92" t="s">
        <v>67</v>
      </c>
      <c r="K19" s="115">
        <v>83442</v>
      </c>
    </row>
    <row r="20" spans="1:11" s="1" customFormat="1" ht="11.25">
      <c r="A20" s="24" t="s">
        <v>133</v>
      </c>
      <c r="B20" s="62" t="s">
        <v>287</v>
      </c>
      <c r="C20" s="63">
        <v>15</v>
      </c>
      <c r="D20" s="63" t="s">
        <v>288</v>
      </c>
      <c r="E20" s="64">
        <v>30.41</v>
      </c>
      <c r="F20" s="64">
        <v>14.1</v>
      </c>
      <c r="G20" s="66">
        <f t="shared" si="3"/>
        <v>44.51</v>
      </c>
      <c r="H20" s="66">
        <f t="shared" si="4"/>
        <v>667.65</v>
      </c>
      <c r="I20" s="67">
        <f t="shared" si="5"/>
        <v>0.0009842742300607164</v>
      </c>
      <c r="J20" s="92" t="s">
        <v>70</v>
      </c>
      <c r="K20" s="115">
        <v>70646</v>
      </c>
    </row>
    <row r="21" spans="1:11" s="1" customFormat="1" ht="11.25">
      <c r="A21" s="24" t="s">
        <v>134</v>
      </c>
      <c r="B21" s="38" t="s">
        <v>128</v>
      </c>
      <c r="C21" s="43">
        <v>80</v>
      </c>
      <c r="D21" s="39" t="s">
        <v>32</v>
      </c>
      <c r="E21" s="65">
        <v>1.64</v>
      </c>
      <c r="F21" s="65">
        <v>9.27</v>
      </c>
      <c r="G21" s="66">
        <f t="shared" si="3"/>
        <v>10.91</v>
      </c>
      <c r="H21" s="66">
        <f t="shared" si="4"/>
        <v>872.8</v>
      </c>
      <c r="I21" s="67">
        <f t="shared" si="5"/>
        <v>0.0012867139189650164</v>
      </c>
      <c r="J21" s="94" t="s">
        <v>67</v>
      </c>
      <c r="K21" s="96" t="s">
        <v>264</v>
      </c>
    </row>
    <row r="22" spans="1:11" s="1" customFormat="1" ht="11.25">
      <c r="A22" s="24" t="s">
        <v>206</v>
      </c>
      <c r="B22" s="38" t="s">
        <v>129</v>
      </c>
      <c r="C22" s="43">
        <v>20</v>
      </c>
      <c r="D22" s="39" t="s">
        <v>32</v>
      </c>
      <c r="E22" s="65">
        <v>2.29</v>
      </c>
      <c r="F22" s="65">
        <v>13.01</v>
      </c>
      <c r="G22" s="66">
        <f t="shared" si="3"/>
        <v>15.3</v>
      </c>
      <c r="H22" s="66">
        <f t="shared" si="4"/>
        <v>306</v>
      </c>
      <c r="I22" s="67">
        <f t="shared" si="5"/>
        <v>0.0004511164747975424</v>
      </c>
      <c r="J22" s="94" t="s">
        <v>67</v>
      </c>
      <c r="K22" s="96" t="s">
        <v>265</v>
      </c>
    </row>
    <row r="23" spans="1:11" s="1" customFormat="1" ht="11.25">
      <c r="A23" s="24" t="s">
        <v>306</v>
      </c>
      <c r="B23" s="38" t="s">
        <v>53</v>
      </c>
      <c r="C23" s="43">
        <v>78</v>
      </c>
      <c r="D23" s="39" t="s">
        <v>32</v>
      </c>
      <c r="E23" s="65">
        <v>0.73</v>
      </c>
      <c r="F23" s="65">
        <v>2.54</v>
      </c>
      <c r="G23" s="66">
        <f t="shared" si="3"/>
        <v>3.27</v>
      </c>
      <c r="H23" s="66">
        <f t="shared" si="4"/>
        <v>255.06</v>
      </c>
      <c r="I23" s="67">
        <f t="shared" si="5"/>
        <v>0.0003760188498753633</v>
      </c>
      <c r="J23" s="94" t="s">
        <v>70</v>
      </c>
      <c r="K23" s="96">
        <v>72380</v>
      </c>
    </row>
    <row r="24" spans="1:11" s="1" customFormat="1" ht="11.25">
      <c r="A24" s="24" t="s">
        <v>323</v>
      </c>
      <c r="B24" s="33" t="s">
        <v>202</v>
      </c>
      <c r="C24" s="43">
        <v>22</v>
      </c>
      <c r="D24" s="18" t="s">
        <v>32</v>
      </c>
      <c r="E24" s="65">
        <v>0.86</v>
      </c>
      <c r="F24" s="65">
        <v>4.85</v>
      </c>
      <c r="G24" s="65">
        <f t="shared" si="3"/>
        <v>5.71</v>
      </c>
      <c r="H24" s="65">
        <f t="shared" si="4"/>
        <v>125.62</v>
      </c>
      <c r="I24" s="77">
        <f t="shared" si="5"/>
        <v>0.00018519363256231137</v>
      </c>
      <c r="J24" s="97" t="s">
        <v>67</v>
      </c>
      <c r="K24" s="96">
        <v>83438</v>
      </c>
    </row>
    <row r="25" spans="1:11" s="1" customFormat="1" ht="11.25">
      <c r="A25" s="24" t="s">
        <v>495</v>
      </c>
      <c r="B25" s="33" t="s">
        <v>468</v>
      </c>
      <c r="C25" s="43">
        <v>47</v>
      </c>
      <c r="D25" s="18" t="s">
        <v>32</v>
      </c>
      <c r="E25" s="65">
        <v>17.47</v>
      </c>
      <c r="F25" s="65">
        <v>98.98</v>
      </c>
      <c r="G25" s="65">
        <f>F25+E25</f>
        <v>116.45</v>
      </c>
      <c r="H25" s="65">
        <f>G25*C25</f>
        <v>5473.150000000001</v>
      </c>
      <c r="I25" s="77">
        <f>H25/$H$7</f>
        <v>0.0080687193922816</v>
      </c>
      <c r="J25" s="97" t="s">
        <v>67</v>
      </c>
      <c r="K25" s="96">
        <v>83446</v>
      </c>
    </row>
    <row r="26" spans="1:11" s="1" customFormat="1" ht="22.5">
      <c r="A26" s="24" t="s">
        <v>496</v>
      </c>
      <c r="B26" s="33" t="s">
        <v>492</v>
      </c>
      <c r="C26" s="43">
        <v>5</v>
      </c>
      <c r="D26" s="18" t="s">
        <v>32</v>
      </c>
      <c r="E26" s="65">
        <v>150</v>
      </c>
      <c r="F26" s="65">
        <v>500</v>
      </c>
      <c r="G26" s="65">
        <f>F26+E26</f>
        <v>650</v>
      </c>
      <c r="H26" s="65">
        <f>G26*C26</f>
        <v>3250</v>
      </c>
      <c r="I26" s="77">
        <f>H26/$H$7</f>
        <v>0.004791269748666708</v>
      </c>
      <c r="J26" s="97" t="s">
        <v>86</v>
      </c>
      <c r="K26" s="96"/>
    </row>
    <row r="27" spans="1:11" s="1" customFormat="1" ht="11.25">
      <c r="A27" s="36" t="s">
        <v>38</v>
      </c>
      <c r="B27" s="25" t="s">
        <v>37</v>
      </c>
      <c r="C27" s="26"/>
      <c r="D27" s="26"/>
      <c r="E27" s="26"/>
      <c r="F27" s="26"/>
      <c r="G27" s="26"/>
      <c r="H27" s="26"/>
      <c r="I27" s="26"/>
      <c r="J27" s="98"/>
      <c r="K27" s="103"/>
    </row>
    <row r="28" spans="1:11" s="1" customFormat="1" ht="11.25">
      <c r="A28" s="36" t="s">
        <v>64</v>
      </c>
      <c r="B28" s="25" t="s">
        <v>579</v>
      </c>
      <c r="C28" s="26"/>
      <c r="D28" s="26"/>
      <c r="E28" s="26"/>
      <c r="F28" s="26"/>
      <c r="G28" s="26"/>
      <c r="H28" s="26"/>
      <c r="I28" s="26"/>
      <c r="J28" s="98"/>
      <c r="K28" s="103"/>
    </row>
    <row r="29" spans="1:11" s="49" customFormat="1" ht="14.25" customHeight="1">
      <c r="A29" s="24" t="s">
        <v>65</v>
      </c>
      <c r="B29" s="46" t="s">
        <v>340</v>
      </c>
      <c r="C29" s="47">
        <v>1</v>
      </c>
      <c r="D29" s="48" t="s">
        <v>16</v>
      </c>
      <c r="E29" s="65">
        <v>449.57</v>
      </c>
      <c r="F29" s="65">
        <v>2569</v>
      </c>
      <c r="G29" s="66">
        <f>F29+E29</f>
        <v>3018.57</v>
      </c>
      <c r="H29" s="66">
        <f>G29*C29</f>
        <v>3018.57</v>
      </c>
      <c r="I29" s="67">
        <f>H29/$H$7</f>
        <v>0.004450087115456267</v>
      </c>
      <c r="J29" s="99" t="s">
        <v>86</v>
      </c>
      <c r="K29" s="100"/>
    </row>
    <row r="30" spans="1:11" s="49" customFormat="1" ht="14.25" customHeight="1">
      <c r="A30" s="24" t="s">
        <v>66</v>
      </c>
      <c r="B30" s="50" t="s">
        <v>324</v>
      </c>
      <c r="C30" s="47">
        <v>2</v>
      </c>
      <c r="D30" s="68" t="s">
        <v>16</v>
      </c>
      <c r="E30" s="65">
        <v>579.76</v>
      </c>
      <c r="F30" s="65">
        <v>3285.32</v>
      </c>
      <c r="G30" s="66">
        <f aca="true" t="shared" si="6" ref="G30:G42">F30+E30</f>
        <v>3865.08</v>
      </c>
      <c r="H30" s="66">
        <f aca="true" t="shared" si="7" ref="H30:H42">G30*C30</f>
        <v>7730.16</v>
      </c>
      <c r="I30" s="67">
        <f aca="true" t="shared" si="8" ref="I30:I42">H30/$H$7</f>
        <v>0.011396086695493367</v>
      </c>
      <c r="J30" s="101" t="s">
        <v>67</v>
      </c>
      <c r="K30" s="102">
        <v>72319</v>
      </c>
    </row>
    <row r="31" spans="1:11" s="49" customFormat="1" ht="14.25" customHeight="1">
      <c r="A31" s="24" t="s">
        <v>68</v>
      </c>
      <c r="B31" s="50" t="s">
        <v>328</v>
      </c>
      <c r="C31" s="47">
        <v>1</v>
      </c>
      <c r="D31" s="68" t="s">
        <v>16</v>
      </c>
      <c r="E31" s="65">
        <v>251.34</v>
      </c>
      <c r="F31" s="65">
        <v>1424.27</v>
      </c>
      <c r="G31" s="66">
        <f t="shared" si="6"/>
        <v>1675.61</v>
      </c>
      <c r="H31" s="66">
        <f t="shared" si="7"/>
        <v>1675.61</v>
      </c>
      <c r="I31" s="67">
        <f t="shared" si="8"/>
        <v>0.0024702460010964378</v>
      </c>
      <c r="J31" s="101" t="s">
        <v>67</v>
      </c>
      <c r="K31" s="102" t="s">
        <v>266</v>
      </c>
    </row>
    <row r="32" spans="1:11" s="49" customFormat="1" ht="14.25" customHeight="1">
      <c r="A32" s="24" t="s">
        <v>69</v>
      </c>
      <c r="B32" s="50" t="s">
        <v>329</v>
      </c>
      <c r="C32" s="47">
        <v>1</v>
      </c>
      <c r="D32" s="68" t="s">
        <v>16</v>
      </c>
      <c r="E32" s="65">
        <v>21.9</v>
      </c>
      <c r="F32" s="65">
        <v>238.5</v>
      </c>
      <c r="G32" s="66">
        <f t="shared" si="6"/>
        <v>260.4</v>
      </c>
      <c r="H32" s="66">
        <f t="shared" si="7"/>
        <v>260.4</v>
      </c>
      <c r="I32" s="67">
        <f t="shared" si="8"/>
        <v>0.0003838912746316341</v>
      </c>
      <c r="J32" s="101" t="s">
        <v>70</v>
      </c>
      <c r="K32" s="102">
        <v>71177</v>
      </c>
    </row>
    <row r="33" spans="1:11" s="49" customFormat="1" ht="14.25" customHeight="1">
      <c r="A33" s="24" t="s">
        <v>71</v>
      </c>
      <c r="B33" s="50" t="s">
        <v>330</v>
      </c>
      <c r="C33" s="47">
        <v>1</v>
      </c>
      <c r="D33" s="68" t="s">
        <v>16</v>
      </c>
      <c r="E33" s="65">
        <v>43.05</v>
      </c>
      <c r="F33" s="65">
        <v>243.96</v>
      </c>
      <c r="G33" s="66">
        <f t="shared" si="6"/>
        <v>287.01</v>
      </c>
      <c r="H33" s="66">
        <f t="shared" si="7"/>
        <v>287.01</v>
      </c>
      <c r="I33" s="67">
        <f t="shared" si="8"/>
        <v>0.0004231207170968714</v>
      </c>
      <c r="J33" s="94" t="s">
        <v>67</v>
      </c>
      <c r="K33" s="96" t="s">
        <v>85</v>
      </c>
    </row>
    <row r="34" spans="1:11" s="49" customFormat="1" ht="14.25" customHeight="1">
      <c r="A34" s="24" t="s">
        <v>72</v>
      </c>
      <c r="B34" s="50" t="s">
        <v>331</v>
      </c>
      <c r="C34" s="47">
        <v>1</v>
      </c>
      <c r="D34" s="68" t="s">
        <v>16</v>
      </c>
      <c r="E34" s="65">
        <v>1.68</v>
      </c>
      <c r="F34" s="65">
        <v>9.53</v>
      </c>
      <c r="G34" s="66">
        <f t="shared" si="6"/>
        <v>11.209999999999999</v>
      </c>
      <c r="H34" s="66">
        <f t="shared" si="7"/>
        <v>11.209999999999999</v>
      </c>
      <c r="I34" s="67">
        <f t="shared" si="8"/>
        <v>1.6526195040785786E-05</v>
      </c>
      <c r="J34" s="94" t="s">
        <v>67</v>
      </c>
      <c r="K34" s="96" t="s">
        <v>269</v>
      </c>
    </row>
    <row r="35" spans="1:11" s="49" customFormat="1" ht="14.25" customHeight="1">
      <c r="A35" s="24" t="s">
        <v>73</v>
      </c>
      <c r="B35" s="50" t="s">
        <v>332</v>
      </c>
      <c r="C35" s="47">
        <v>37</v>
      </c>
      <c r="D35" s="68" t="s">
        <v>16</v>
      </c>
      <c r="E35" s="65">
        <v>1.68</v>
      </c>
      <c r="F35" s="65">
        <v>9.53</v>
      </c>
      <c r="G35" s="66">
        <f t="shared" si="6"/>
        <v>11.209999999999999</v>
      </c>
      <c r="H35" s="66">
        <f t="shared" si="7"/>
        <v>414.77</v>
      </c>
      <c r="I35" s="67">
        <f t="shared" si="8"/>
        <v>0.000611469216509074</v>
      </c>
      <c r="J35" s="94" t="s">
        <v>67</v>
      </c>
      <c r="K35" s="96" t="s">
        <v>269</v>
      </c>
    </row>
    <row r="36" spans="1:11" s="49" customFormat="1" ht="14.25" customHeight="1">
      <c r="A36" s="24" t="s">
        <v>74</v>
      </c>
      <c r="B36" s="50" t="s">
        <v>333</v>
      </c>
      <c r="C36" s="47">
        <v>6</v>
      </c>
      <c r="D36" s="68" t="s">
        <v>16</v>
      </c>
      <c r="E36" s="65">
        <v>1.68</v>
      </c>
      <c r="F36" s="65">
        <v>9.53</v>
      </c>
      <c r="G36" s="66">
        <f>F36+E36</f>
        <v>11.209999999999999</v>
      </c>
      <c r="H36" s="66">
        <f>G36*C36</f>
        <v>67.25999999999999</v>
      </c>
      <c r="I36" s="67">
        <f>H36/$H$7</f>
        <v>9.91571702447147E-05</v>
      </c>
      <c r="J36" s="94" t="s">
        <v>67</v>
      </c>
      <c r="K36" s="96" t="s">
        <v>269</v>
      </c>
    </row>
    <row r="37" spans="1:11" s="49" customFormat="1" ht="14.25" customHeight="1">
      <c r="A37" s="24" t="s">
        <v>75</v>
      </c>
      <c r="B37" s="50" t="s">
        <v>334</v>
      </c>
      <c r="C37" s="47">
        <v>2</v>
      </c>
      <c r="D37" s="68" t="s">
        <v>16</v>
      </c>
      <c r="E37" s="65">
        <v>11.05</v>
      </c>
      <c r="F37" s="65">
        <v>62.63</v>
      </c>
      <c r="G37" s="66">
        <f t="shared" si="6"/>
        <v>73.68</v>
      </c>
      <c r="H37" s="66">
        <f t="shared" si="7"/>
        <v>147.36</v>
      </c>
      <c r="I37" s="67">
        <f t="shared" si="8"/>
        <v>0.00021724354158877732</v>
      </c>
      <c r="J37" s="94" t="s">
        <v>67</v>
      </c>
      <c r="K37" s="96" t="s">
        <v>339</v>
      </c>
    </row>
    <row r="38" spans="1:11" s="49" customFormat="1" ht="14.25" customHeight="1">
      <c r="A38" s="24" t="s">
        <v>76</v>
      </c>
      <c r="B38" s="46" t="s">
        <v>335</v>
      </c>
      <c r="C38" s="43">
        <v>8</v>
      </c>
      <c r="D38" s="48" t="s">
        <v>16</v>
      </c>
      <c r="E38" s="65">
        <v>14.6</v>
      </c>
      <c r="F38" s="65">
        <v>83.95</v>
      </c>
      <c r="G38" s="66">
        <f t="shared" si="6"/>
        <v>98.55</v>
      </c>
      <c r="H38" s="66">
        <f t="shared" si="7"/>
        <v>788.4</v>
      </c>
      <c r="I38" s="67">
        <f t="shared" si="8"/>
        <v>0.0011622883291842563</v>
      </c>
      <c r="J38" s="94" t="s">
        <v>70</v>
      </c>
      <c r="K38" s="96">
        <v>71450</v>
      </c>
    </row>
    <row r="39" spans="1:11" s="49" customFormat="1" ht="14.25" customHeight="1">
      <c r="A39" s="24" t="s">
        <v>78</v>
      </c>
      <c r="B39" s="46" t="s">
        <v>336</v>
      </c>
      <c r="C39" s="43">
        <v>6</v>
      </c>
      <c r="D39" s="48" t="s">
        <v>16</v>
      </c>
      <c r="E39" s="65">
        <v>14.6</v>
      </c>
      <c r="F39" s="65">
        <v>84.98</v>
      </c>
      <c r="G39" s="66">
        <f>F39+E39</f>
        <v>99.58</v>
      </c>
      <c r="H39" s="66">
        <f>G39*C39</f>
        <v>597.48</v>
      </c>
      <c r="I39" s="67">
        <f>H39/$H$7</f>
        <v>0.0008808270305948878</v>
      </c>
      <c r="J39" s="94" t="s">
        <v>70</v>
      </c>
      <c r="K39" s="96">
        <v>71451</v>
      </c>
    </row>
    <row r="40" spans="1:11" s="49" customFormat="1" ht="14.25" customHeight="1">
      <c r="A40" s="24" t="s">
        <v>79</v>
      </c>
      <c r="B40" s="46" t="s">
        <v>281</v>
      </c>
      <c r="C40" s="43">
        <v>4</v>
      </c>
      <c r="D40" s="68" t="s">
        <v>16</v>
      </c>
      <c r="E40" s="65">
        <v>24.33</v>
      </c>
      <c r="F40" s="65">
        <v>37.03</v>
      </c>
      <c r="G40" s="66">
        <f t="shared" si="6"/>
        <v>61.36</v>
      </c>
      <c r="H40" s="66">
        <f t="shared" si="7"/>
        <v>245.44</v>
      </c>
      <c r="I40" s="67">
        <f t="shared" si="8"/>
        <v>0.00036183669141930986</v>
      </c>
      <c r="J40" s="94" t="s">
        <v>70</v>
      </c>
      <c r="K40" s="96">
        <v>71184</v>
      </c>
    </row>
    <row r="41" spans="1:11" s="49" customFormat="1" ht="14.25" customHeight="1">
      <c r="A41" s="24" t="s">
        <v>142</v>
      </c>
      <c r="B41" s="46" t="s">
        <v>282</v>
      </c>
      <c r="C41" s="43">
        <v>1</v>
      </c>
      <c r="D41" s="48" t="s">
        <v>16</v>
      </c>
      <c r="E41" s="65">
        <v>348.54</v>
      </c>
      <c r="F41" s="65">
        <v>1161.8</v>
      </c>
      <c r="G41" s="66">
        <f t="shared" si="6"/>
        <v>1510.34</v>
      </c>
      <c r="H41" s="66">
        <f t="shared" si="7"/>
        <v>1510.34</v>
      </c>
      <c r="I41" s="67">
        <f t="shared" si="8"/>
        <v>0.0022265988776003927</v>
      </c>
      <c r="J41" s="94" t="s">
        <v>86</v>
      </c>
      <c r="K41" s="96"/>
    </row>
    <row r="42" spans="1:11" s="49" customFormat="1" ht="14.25" customHeight="1">
      <c r="A42" s="24" t="s">
        <v>143</v>
      </c>
      <c r="B42" s="50" t="s">
        <v>283</v>
      </c>
      <c r="C42" s="47">
        <v>1</v>
      </c>
      <c r="D42" s="68" t="s">
        <v>16</v>
      </c>
      <c r="E42" s="65">
        <v>348.5</v>
      </c>
      <c r="F42" s="65">
        <v>1161.8</v>
      </c>
      <c r="G42" s="66">
        <f t="shared" si="6"/>
        <v>1510.3</v>
      </c>
      <c r="H42" s="66">
        <f t="shared" si="7"/>
        <v>1510.3</v>
      </c>
      <c r="I42" s="67">
        <f t="shared" si="8"/>
        <v>0.002226539908126563</v>
      </c>
      <c r="J42" s="94" t="s">
        <v>86</v>
      </c>
      <c r="K42" s="96"/>
    </row>
    <row r="43" spans="1:11" s="49" customFormat="1" ht="33.75">
      <c r="A43" s="51"/>
      <c r="B43" s="52" t="s">
        <v>325</v>
      </c>
      <c r="C43" s="53"/>
      <c r="D43" s="54"/>
      <c r="E43" s="75"/>
      <c r="F43" s="53"/>
      <c r="G43" s="75"/>
      <c r="H43" s="75"/>
      <c r="I43" s="76"/>
      <c r="J43" s="109"/>
      <c r="K43" s="110"/>
    </row>
    <row r="44" spans="1:11" s="1" customFormat="1" ht="11.25">
      <c r="A44" s="36" t="s">
        <v>80</v>
      </c>
      <c r="B44" s="25" t="s">
        <v>37</v>
      </c>
      <c r="C44" s="26"/>
      <c r="D44" s="26"/>
      <c r="E44" s="26"/>
      <c r="F44" s="26"/>
      <c r="G44" s="26"/>
      <c r="H44" s="26"/>
      <c r="I44" s="26"/>
      <c r="J44" s="98"/>
      <c r="K44" s="103"/>
    </row>
    <row r="45" spans="1:11" s="1" customFormat="1" ht="22.5">
      <c r="A45" s="24" t="s">
        <v>81</v>
      </c>
      <c r="B45" s="35" t="s">
        <v>463</v>
      </c>
      <c r="C45" s="43">
        <v>4</v>
      </c>
      <c r="D45" s="18" t="s">
        <v>16</v>
      </c>
      <c r="E45" s="65">
        <v>48.66</v>
      </c>
      <c r="F45" s="43">
        <v>192.91</v>
      </c>
      <c r="G45" s="65">
        <f>F45+E45</f>
        <v>241.57</v>
      </c>
      <c r="H45" s="65">
        <f>G45*C45</f>
        <v>966.28</v>
      </c>
      <c r="I45" s="77">
        <f>H45/$H$7</f>
        <v>0.0014245255793051284</v>
      </c>
      <c r="J45" s="97" t="s">
        <v>70</v>
      </c>
      <c r="K45" s="96">
        <v>72170</v>
      </c>
    </row>
    <row r="46" spans="1:11" s="1" customFormat="1" ht="45">
      <c r="A46" s="24" t="s">
        <v>82</v>
      </c>
      <c r="B46" s="33" t="s">
        <v>580</v>
      </c>
      <c r="C46" s="43">
        <v>1</v>
      </c>
      <c r="D46" s="18" t="s">
        <v>16</v>
      </c>
      <c r="E46" s="65">
        <v>52.5</v>
      </c>
      <c r="F46" s="43">
        <v>300</v>
      </c>
      <c r="G46" s="65">
        <f>F46+E46</f>
        <v>352.5</v>
      </c>
      <c r="H46" s="65">
        <f>G46*C46</f>
        <v>352.5</v>
      </c>
      <c r="I46" s="77">
        <f>H46/$H$7</f>
        <v>0.00051966848812462</v>
      </c>
      <c r="J46" s="97" t="s">
        <v>86</v>
      </c>
      <c r="K46" s="96"/>
    </row>
    <row r="47" spans="1:11" s="1" customFormat="1" ht="10.5" customHeight="1">
      <c r="A47" s="17" t="s">
        <v>497</v>
      </c>
      <c r="B47" s="25" t="s">
        <v>482</v>
      </c>
      <c r="C47" s="21"/>
      <c r="D47" s="21"/>
      <c r="E47" s="112"/>
      <c r="F47" s="112"/>
      <c r="G47" s="112"/>
      <c r="H47" s="112"/>
      <c r="I47" s="112"/>
      <c r="J47" s="113"/>
      <c r="K47" s="114"/>
    </row>
    <row r="48" spans="1:11" s="1" customFormat="1" ht="10.5" customHeight="1">
      <c r="A48" s="24" t="s">
        <v>498</v>
      </c>
      <c r="B48" s="33" t="s">
        <v>483</v>
      </c>
      <c r="C48" s="43">
        <v>1</v>
      </c>
      <c r="D48" s="18" t="s">
        <v>16</v>
      </c>
      <c r="E48" s="65">
        <v>11.05</v>
      </c>
      <c r="F48" s="65">
        <v>62.63</v>
      </c>
      <c r="G48" s="66">
        <f>F48+E48</f>
        <v>73.68</v>
      </c>
      <c r="H48" s="66">
        <f>G48*C48</f>
        <v>73.68</v>
      </c>
      <c r="I48" s="77">
        <f>H48/$H$7</f>
        <v>0.00010862177079438866</v>
      </c>
      <c r="J48" s="94" t="s">
        <v>67</v>
      </c>
      <c r="K48" s="96" t="s">
        <v>339</v>
      </c>
    </row>
    <row r="49" spans="1:11" s="1" customFormat="1" ht="10.5" customHeight="1">
      <c r="A49" s="24" t="s">
        <v>499</v>
      </c>
      <c r="B49" s="33" t="s">
        <v>484</v>
      </c>
      <c r="C49" s="43">
        <v>1</v>
      </c>
      <c r="D49" s="18" t="s">
        <v>16</v>
      </c>
      <c r="E49" s="65">
        <v>2.4</v>
      </c>
      <c r="F49" s="65">
        <v>16</v>
      </c>
      <c r="G49" s="66">
        <f aca="true" t="shared" si="9" ref="G49:G56">F49+E49</f>
        <v>18.4</v>
      </c>
      <c r="H49" s="66">
        <f aca="true" t="shared" si="10" ref="H49:H56">G49*C49</f>
        <v>18.4</v>
      </c>
      <c r="I49" s="77">
        <f aca="true" t="shared" si="11" ref="I49:I66">H49/$H$7</f>
        <v>2.712595796168229E-05</v>
      </c>
      <c r="J49" s="97" t="s">
        <v>86</v>
      </c>
      <c r="K49" s="96"/>
    </row>
    <row r="50" spans="1:11" s="1" customFormat="1" ht="10.5" customHeight="1">
      <c r="A50" s="24" t="s">
        <v>500</v>
      </c>
      <c r="B50" s="33" t="s">
        <v>485</v>
      </c>
      <c r="C50" s="43">
        <v>1</v>
      </c>
      <c r="D50" s="18" t="s">
        <v>16</v>
      </c>
      <c r="E50" s="65">
        <v>2.7</v>
      </c>
      <c r="F50" s="65">
        <v>18</v>
      </c>
      <c r="G50" s="66">
        <f t="shared" si="9"/>
        <v>20.7</v>
      </c>
      <c r="H50" s="66">
        <f t="shared" si="10"/>
        <v>20.7</v>
      </c>
      <c r="I50" s="77">
        <f t="shared" si="11"/>
        <v>3.0516702706892574E-05</v>
      </c>
      <c r="J50" s="97" t="s">
        <v>86</v>
      </c>
      <c r="K50" s="96"/>
    </row>
    <row r="51" spans="1:11" s="1" customFormat="1" ht="10.5" customHeight="1">
      <c r="A51" s="24" t="s">
        <v>501</v>
      </c>
      <c r="B51" s="33" t="s">
        <v>486</v>
      </c>
      <c r="C51" s="43">
        <v>1</v>
      </c>
      <c r="D51" s="18" t="s">
        <v>16</v>
      </c>
      <c r="E51" s="65">
        <v>13.31</v>
      </c>
      <c r="F51" s="65">
        <v>88.73</v>
      </c>
      <c r="G51" s="66">
        <f t="shared" si="9"/>
        <v>102.04</v>
      </c>
      <c r="H51" s="66">
        <f t="shared" si="10"/>
        <v>102.04</v>
      </c>
      <c r="I51" s="77">
        <f t="shared" si="11"/>
        <v>0.00015043112773967723</v>
      </c>
      <c r="J51" s="97" t="s">
        <v>86</v>
      </c>
      <c r="K51" s="96"/>
    </row>
    <row r="52" spans="1:11" s="1" customFormat="1" ht="10.5" customHeight="1">
      <c r="A52" s="24" t="s">
        <v>502</v>
      </c>
      <c r="B52" s="33" t="s">
        <v>487</v>
      </c>
      <c r="C52" s="43">
        <v>2</v>
      </c>
      <c r="D52" s="18" t="s">
        <v>16</v>
      </c>
      <c r="E52" s="65">
        <v>7.5</v>
      </c>
      <c r="F52" s="65">
        <v>50</v>
      </c>
      <c r="G52" s="66">
        <f t="shared" si="9"/>
        <v>57.5</v>
      </c>
      <c r="H52" s="66">
        <f t="shared" si="10"/>
        <v>115</v>
      </c>
      <c r="I52" s="77">
        <f t="shared" si="11"/>
        <v>0.0001695372372605143</v>
      </c>
      <c r="J52" s="97" t="s">
        <v>86</v>
      </c>
      <c r="K52" s="96"/>
    </row>
    <row r="53" spans="1:11" s="1" customFormat="1" ht="10.5" customHeight="1">
      <c r="A53" s="24" t="s">
        <v>503</v>
      </c>
      <c r="B53" s="33" t="s">
        <v>488</v>
      </c>
      <c r="C53" s="43">
        <v>1</v>
      </c>
      <c r="D53" s="18" t="s">
        <v>16</v>
      </c>
      <c r="E53" s="65">
        <v>7.73</v>
      </c>
      <c r="F53" s="65">
        <v>43.84</v>
      </c>
      <c r="G53" s="66">
        <f t="shared" si="9"/>
        <v>51.57000000000001</v>
      </c>
      <c r="H53" s="66">
        <f t="shared" si="10"/>
        <v>51.57000000000001</v>
      </c>
      <c r="I53" s="77">
        <f t="shared" si="11"/>
        <v>7.60263941349976E-05</v>
      </c>
      <c r="J53" s="97" t="s">
        <v>86</v>
      </c>
      <c r="K53" s="96"/>
    </row>
    <row r="54" spans="1:11" s="1" customFormat="1" ht="10.5" customHeight="1">
      <c r="A54" s="24" t="s">
        <v>504</v>
      </c>
      <c r="B54" s="33" t="s">
        <v>489</v>
      </c>
      <c r="C54" s="43">
        <v>1</v>
      </c>
      <c r="D54" s="18" t="s">
        <v>16</v>
      </c>
      <c r="E54" s="65">
        <v>0.75</v>
      </c>
      <c r="F54" s="65">
        <v>5</v>
      </c>
      <c r="G54" s="66">
        <f t="shared" si="9"/>
        <v>5.75</v>
      </c>
      <c r="H54" s="66">
        <f t="shared" si="10"/>
        <v>5.75</v>
      </c>
      <c r="I54" s="77">
        <f t="shared" si="11"/>
        <v>8.476861863025715E-06</v>
      </c>
      <c r="J54" s="97" t="s">
        <v>86</v>
      </c>
      <c r="K54" s="96"/>
    </row>
    <row r="55" spans="1:11" s="1" customFormat="1" ht="10.5" customHeight="1">
      <c r="A55" s="24" t="s">
        <v>505</v>
      </c>
      <c r="B55" s="33" t="s">
        <v>490</v>
      </c>
      <c r="C55" s="43">
        <v>1</v>
      </c>
      <c r="D55" s="18" t="s">
        <v>16</v>
      </c>
      <c r="E55" s="65">
        <v>1.95</v>
      </c>
      <c r="F55" s="65">
        <v>13</v>
      </c>
      <c r="G55" s="66">
        <f t="shared" si="9"/>
        <v>14.95</v>
      </c>
      <c r="H55" s="66">
        <f t="shared" si="10"/>
        <v>14.95</v>
      </c>
      <c r="I55" s="77">
        <f t="shared" si="11"/>
        <v>2.2039840843866858E-05</v>
      </c>
      <c r="J55" s="97" t="s">
        <v>86</v>
      </c>
      <c r="K55" s="96"/>
    </row>
    <row r="56" spans="1:11" s="1" customFormat="1" ht="10.5" customHeight="1">
      <c r="A56" s="24" t="s">
        <v>506</v>
      </c>
      <c r="B56" s="33" t="s">
        <v>491</v>
      </c>
      <c r="C56" s="43">
        <v>1</v>
      </c>
      <c r="D56" s="18" t="s">
        <v>16</v>
      </c>
      <c r="E56" s="65">
        <v>23.64</v>
      </c>
      <c r="F56" s="65">
        <v>55.18</v>
      </c>
      <c r="G56" s="66">
        <f t="shared" si="9"/>
        <v>78.82</v>
      </c>
      <c r="H56" s="66">
        <f t="shared" si="10"/>
        <v>78.82</v>
      </c>
      <c r="I56" s="77">
        <f t="shared" si="11"/>
        <v>0.00011619934818151075</v>
      </c>
      <c r="J56" s="97" t="s">
        <v>86</v>
      </c>
      <c r="K56" s="96"/>
    </row>
    <row r="57" spans="1:11" s="1" customFormat="1" ht="10.5" customHeight="1">
      <c r="A57" s="17" t="s">
        <v>507</v>
      </c>
      <c r="B57" s="25" t="s">
        <v>493</v>
      </c>
      <c r="C57" s="21"/>
      <c r="D57" s="21"/>
      <c r="E57" s="112"/>
      <c r="F57" s="112"/>
      <c r="G57" s="112"/>
      <c r="H57" s="112"/>
      <c r="I57" s="112"/>
      <c r="J57" s="113"/>
      <c r="K57" s="114"/>
    </row>
    <row r="58" spans="1:11" s="1" customFormat="1" ht="10.5" customHeight="1">
      <c r="A58" s="24" t="s">
        <v>508</v>
      </c>
      <c r="B58" s="33" t="s">
        <v>474</v>
      </c>
      <c r="C58" s="43">
        <v>8</v>
      </c>
      <c r="D58" s="18" t="s">
        <v>16</v>
      </c>
      <c r="E58" s="65">
        <v>6.57</v>
      </c>
      <c r="F58" s="65">
        <v>15.35</v>
      </c>
      <c r="G58" s="65">
        <f aca="true" t="shared" si="12" ref="G58:G66">F58+E58</f>
        <v>21.92</v>
      </c>
      <c r="H58" s="65">
        <f aca="true" t="shared" si="13" ref="H58:H66">G58*C58</f>
        <v>175.36</v>
      </c>
      <c r="I58" s="77">
        <f t="shared" si="11"/>
        <v>0.0002585221732695982</v>
      </c>
      <c r="J58" s="97" t="s">
        <v>86</v>
      </c>
      <c r="K58" s="96"/>
    </row>
    <row r="59" spans="1:11" s="1" customFormat="1" ht="10.5" customHeight="1">
      <c r="A59" s="24" t="s">
        <v>509</v>
      </c>
      <c r="B59" s="33" t="s">
        <v>475</v>
      </c>
      <c r="C59" s="43">
        <v>4</v>
      </c>
      <c r="D59" s="18" t="s">
        <v>16</v>
      </c>
      <c r="E59" s="65">
        <v>3.99</v>
      </c>
      <c r="F59" s="65">
        <v>9.31</v>
      </c>
      <c r="G59" s="65">
        <f t="shared" si="12"/>
        <v>13.3</v>
      </c>
      <c r="H59" s="65">
        <f t="shared" si="13"/>
        <v>53.2</v>
      </c>
      <c r="I59" s="77">
        <f t="shared" si="11"/>
        <v>7.842940019355966E-05</v>
      </c>
      <c r="J59" s="97" t="s">
        <v>86</v>
      </c>
      <c r="K59" s="96"/>
    </row>
    <row r="60" spans="1:11" s="1" customFormat="1" ht="10.5" customHeight="1">
      <c r="A60" s="24" t="s">
        <v>510</v>
      </c>
      <c r="B60" s="33" t="s">
        <v>494</v>
      </c>
      <c r="C60" s="43">
        <v>4</v>
      </c>
      <c r="D60" s="18" t="s">
        <v>16</v>
      </c>
      <c r="E60" s="65">
        <v>7.3</v>
      </c>
      <c r="F60" s="65">
        <v>6.16</v>
      </c>
      <c r="G60" s="65">
        <f t="shared" si="12"/>
        <v>13.46</v>
      </c>
      <c r="H60" s="65">
        <f t="shared" si="13"/>
        <v>53.84</v>
      </c>
      <c r="I60" s="77">
        <f t="shared" si="11"/>
        <v>7.937291177483558E-05</v>
      </c>
      <c r="J60" s="97" t="s">
        <v>86</v>
      </c>
      <c r="K60" s="96"/>
    </row>
    <row r="61" spans="1:11" s="1" customFormat="1" ht="10.5" customHeight="1">
      <c r="A61" s="24" t="s">
        <v>511</v>
      </c>
      <c r="B61" s="33" t="s">
        <v>476</v>
      </c>
      <c r="C61" s="43">
        <v>4</v>
      </c>
      <c r="D61" s="18" t="s">
        <v>16</v>
      </c>
      <c r="E61" s="65">
        <v>53.36</v>
      </c>
      <c r="F61" s="65">
        <v>124.51</v>
      </c>
      <c r="G61" s="65">
        <f t="shared" si="12"/>
        <v>177.87</v>
      </c>
      <c r="H61" s="65">
        <f t="shared" si="13"/>
        <v>711.48</v>
      </c>
      <c r="I61" s="77">
        <f t="shared" si="11"/>
        <v>0.0010488900310096584</v>
      </c>
      <c r="J61" s="97" t="s">
        <v>86</v>
      </c>
      <c r="K61" s="96"/>
    </row>
    <row r="62" spans="1:11" s="1" customFormat="1" ht="10.5" customHeight="1">
      <c r="A62" s="24" t="s">
        <v>512</v>
      </c>
      <c r="B62" s="33" t="s">
        <v>477</v>
      </c>
      <c r="C62" s="43">
        <v>4</v>
      </c>
      <c r="D62" s="18" t="s">
        <v>16</v>
      </c>
      <c r="E62" s="65">
        <v>55.96</v>
      </c>
      <c r="F62" s="65">
        <v>94.38</v>
      </c>
      <c r="G62" s="65">
        <f t="shared" si="12"/>
        <v>150.34</v>
      </c>
      <c r="H62" s="65">
        <f t="shared" si="13"/>
        <v>601.36</v>
      </c>
      <c r="I62" s="77">
        <f t="shared" si="11"/>
        <v>0.0008865470695563729</v>
      </c>
      <c r="J62" s="97" t="s">
        <v>70</v>
      </c>
      <c r="K62" s="96">
        <v>71063</v>
      </c>
    </row>
    <row r="63" spans="1:11" s="1" customFormat="1" ht="10.5" customHeight="1">
      <c r="A63" s="24" t="s">
        <v>513</v>
      </c>
      <c r="B63" s="33" t="s">
        <v>478</v>
      </c>
      <c r="C63" s="43">
        <v>4</v>
      </c>
      <c r="D63" s="18" t="s">
        <v>16</v>
      </c>
      <c r="E63" s="65">
        <v>3.99</v>
      </c>
      <c r="F63" s="65">
        <v>9.31</v>
      </c>
      <c r="G63" s="65">
        <f t="shared" si="12"/>
        <v>13.3</v>
      </c>
      <c r="H63" s="65">
        <f t="shared" si="13"/>
        <v>53.2</v>
      </c>
      <c r="I63" s="77">
        <f t="shared" si="11"/>
        <v>7.842940019355966E-05</v>
      </c>
      <c r="J63" s="97" t="s">
        <v>86</v>
      </c>
      <c r="K63" s="96"/>
    </row>
    <row r="64" spans="1:11" s="1" customFormat="1" ht="10.5" customHeight="1">
      <c r="A64" s="24" t="s">
        <v>514</v>
      </c>
      <c r="B64" s="33" t="s">
        <v>479</v>
      </c>
      <c r="C64" s="43">
        <v>4</v>
      </c>
      <c r="D64" s="18" t="s">
        <v>16</v>
      </c>
      <c r="E64" s="65">
        <v>29.59</v>
      </c>
      <c r="F64" s="65">
        <v>69.04</v>
      </c>
      <c r="G64" s="65">
        <f t="shared" si="12"/>
        <v>98.63000000000001</v>
      </c>
      <c r="H64" s="65">
        <f t="shared" si="13"/>
        <v>394.52000000000004</v>
      </c>
      <c r="I64" s="77">
        <f t="shared" si="11"/>
        <v>0.0005816159203827662</v>
      </c>
      <c r="J64" s="97" t="s">
        <v>86</v>
      </c>
      <c r="K64" s="96"/>
    </row>
    <row r="65" spans="1:11" s="1" customFormat="1" ht="10.5" customHeight="1">
      <c r="A65" s="24" t="s">
        <v>515</v>
      </c>
      <c r="B65" s="33" t="s">
        <v>480</v>
      </c>
      <c r="C65" s="43">
        <v>4</v>
      </c>
      <c r="D65" s="18" t="s">
        <v>16</v>
      </c>
      <c r="E65" s="65">
        <v>23.64</v>
      </c>
      <c r="F65" s="65">
        <v>55.18</v>
      </c>
      <c r="G65" s="65">
        <f t="shared" si="12"/>
        <v>78.82</v>
      </c>
      <c r="H65" s="65">
        <f t="shared" si="13"/>
        <v>315.28</v>
      </c>
      <c r="I65" s="77">
        <f t="shared" si="11"/>
        <v>0.000464797392726043</v>
      </c>
      <c r="J65" s="97" t="s">
        <v>86</v>
      </c>
      <c r="K65" s="96"/>
    </row>
    <row r="66" spans="1:11" s="1" customFormat="1" ht="10.5" customHeight="1">
      <c r="A66" s="24" t="s">
        <v>516</v>
      </c>
      <c r="B66" s="33" t="s">
        <v>481</v>
      </c>
      <c r="C66" s="43">
        <v>4</v>
      </c>
      <c r="D66" s="18" t="s">
        <v>16</v>
      </c>
      <c r="E66" s="65">
        <v>82.04</v>
      </c>
      <c r="F66" s="65">
        <v>283.55</v>
      </c>
      <c r="G66" s="65">
        <f t="shared" si="12"/>
        <v>365.59000000000003</v>
      </c>
      <c r="H66" s="65">
        <f t="shared" si="13"/>
        <v>1462.3600000000001</v>
      </c>
      <c r="I66" s="77">
        <f t="shared" si="11"/>
        <v>0.002155864993741615</v>
      </c>
      <c r="J66" s="97" t="s">
        <v>86</v>
      </c>
      <c r="K66" s="96"/>
    </row>
    <row r="67" spans="1:11" s="1" customFormat="1" ht="12.75" customHeight="1">
      <c r="A67" s="36" t="s">
        <v>47</v>
      </c>
      <c r="B67" s="25" t="s">
        <v>19</v>
      </c>
      <c r="C67" s="21"/>
      <c r="D67" s="21"/>
      <c r="E67" s="22"/>
      <c r="F67" s="22"/>
      <c r="G67" s="73"/>
      <c r="H67" s="73"/>
      <c r="I67" s="74"/>
      <c r="J67" s="98"/>
      <c r="K67" s="103"/>
    </row>
    <row r="68" spans="1:11" s="1" customFormat="1" ht="12" customHeight="1">
      <c r="A68" s="24" t="s">
        <v>207</v>
      </c>
      <c r="B68" s="38" t="s">
        <v>148</v>
      </c>
      <c r="C68" s="45">
        <v>25</v>
      </c>
      <c r="D68" s="39" t="s">
        <v>30</v>
      </c>
      <c r="E68" s="65">
        <v>7.78</v>
      </c>
      <c r="F68" s="43">
        <v>6.69</v>
      </c>
      <c r="G68" s="78">
        <f>F68+E68</f>
        <v>14.47</v>
      </c>
      <c r="H68" s="78">
        <f>G68*C68</f>
        <v>361.75</v>
      </c>
      <c r="I68" s="79">
        <f>H68/$H$7</f>
        <v>0.0005333051789477483</v>
      </c>
      <c r="J68" s="94" t="s">
        <v>70</v>
      </c>
      <c r="K68" s="96">
        <v>71190</v>
      </c>
    </row>
    <row r="69" spans="1:11" s="1" customFormat="1" ht="12" customHeight="1">
      <c r="A69" s="24" t="s">
        <v>208</v>
      </c>
      <c r="B69" s="38" t="s">
        <v>149</v>
      </c>
      <c r="C69" s="45">
        <v>25</v>
      </c>
      <c r="D69" s="39" t="s">
        <v>30</v>
      </c>
      <c r="E69" s="65">
        <v>1.61</v>
      </c>
      <c r="F69" s="43">
        <v>5.35</v>
      </c>
      <c r="G69" s="78">
        <f aca="true" t="shared" si="14" ref="G69:G84">F69+E69</f>
        <v>6.96</v>
      </c>
      <c r="H69" s="78">
        <f aca="true" t="shared" si="15" ref="H69:H84">G69*C69</f>
        <v>174</v>
      </c>
      <c r="I69" s="79">
        <f aca="true" t="shared" si="16" ref="I69:I84">H69/$H$7</f>
        <v>0.00025651721115938685</v>
      </c>
      <c r="J69" s="94" t="s">
        <v>86</v>
      </c>
      <c r="K69" s="96"/>
    </row>
    <row r="70" spans="1:11" s="1" customFormat="1" ht="11.25">
      <c r="A70" s="24" t="s">
        <v>209</v>
      </c>
      <c r="B70" s="38" t="s">
        <v>150</v>
      </c>
      <c r="C70" s="18">
        <v>2</v>
      </c>
      <c r="D70" s="39" t="s">
        <v>32</v>
      </c>
      <c r="E70" s="65">
        <v>4.89</v>
      </c>
      <c r="F70" s="65">
        <v>19.9</v>
      </c>
      <c r="G70" s="78">
        <f t="shared" si="14"/>
        <v>24.79</v>
      </c>
      <c r="H70" s="78">
        <f t="shared" si="15"/>
        <v>49.58</v>
      </c>
      <c r="I70" s="79">
        <f t="shared" si="16"/>
        <v>7.309266281196782E-05</v>
      </c>
      <c r="J70" s="94" t="s">
        <v>86</v>
      </c>
      <c r="K70" s="96"/>
    </row>
    <row r="71" spans="1:11" s="1" customFormat="1" ht="11.25">
      <c r="A71" s="24" t="s">
        <v>210</v>
      </c>
      <c r="B71" s="40" t="s">
        <v>151</v>
      </c>
      <c r="C71" s="18">
        <v>2</v>
      </c>
      <c r="D71" s="39" t="s">
        <v>16</v>
      </c>
      <c r="E71" s="65">
        <v>4.89</v>
      </c>
      <c r="F71" s="65">
        <v>19.9</v>
      </c>
      <c r="G71" s="78">
        <f t="shared" si="14"/>
        <v>24.79</v>
      </c>
      <c r="H71" s="78">
        <f t="shared" si="15"/>
        <v>49.58</v>
      </c>
      <c r="I71" s="79">
        <f t="shared" si="16"/>
        <v>7.309266281196782E-05</v>
      </c>
      <c r="J71" s="94" t="s">
        <v>86</v>
      </c>
      <c r="K71" s="96"/>
    </row>
    <row r="72" spans="1:11" s="1" customFormat="1" ht="11.25">
      <c r="A72" s="24" t="s">
        <v>211</v>
      </c>
      <c r="B72" s="38" t="s">
        <v>28</v>
      </c>
      <c r="C72" s="18">
        <v>200</v>
      </c>
      <c r="D72" s="39" t="s">
        <v>16</v>
      </c>
      <c r="E72" s="65">
        <v>0.73</v>
      </c>
      <c r="F72" s="65">
        <v>2.04</v>
      </c>
      <c r="G72" s="78">
        <f t="shared" si="14"/>
        <v>2.77</v>
      </c>
      <c r="H72" s="78">
        <f t="shared" si="15"/>
        <v>554</v>
      </c>
      <c r="I72" s="79">
        <f t="shared" si="16"/>
        <v>0.0008167272125419559</v>
      </c>
      <c r="J72" s="94" t="s">
        <v>70</v>
      </c>
      <c r="K72" s="96">
        <v>70331</v>
      </c>
    </row>
    <row r="73" spans="1:11" s="1" customFormat="1" ht="22.5">
      <c r="A73" s="24" t="s">
        <v>212</v>
      </c>
      <c r="B73" s="69" t="s">
        <v>154</v>
      </c>
      <c r="C73" s="63">
        <v>23</v>
      </c>
      <c r="D73" s="39" t="s">
        <v>16</v>
      </c>
      <c r="E73" s="64">
        <v>8.37</v>
      </c>
      <c r="F73" s="63">
        <v>47.84</v>
      </c>
      <c r="G73" s="78">
        <f t="shared" si="14"/>
        <v>56.21</v>
      </c>
      <c r="H73" s="78">
        <f t="shared" si="15"/>
        <v>1292.83</v>
      </c>
      <c r="I73" s="79">
        <f t="shared" si="16"/>
        <v>0.0019059376212827018</v>
      </c>
      <c r="J73" s="94" t="s">
        <v>86</v>
      </c>
      <c r="K73" s="96"/>
    </row>
    <row r="74" spans="1:11" s="1" customFormat="1" ht="11.25">
      <c r="A74" s="24" t="s">
        <v>213</v>
      </c>
      <c r="B74" s="69" t="s">
        <v>155</v>
      </c>
      <c r="C74" s="63">
        <v>104</v>
      </c>
      <c r="D74" s="39" t="s">
        <v>16</v>
      </c>
      <c r="E74" s="64">
        <v>1.31</v>
      </c>
      <c r="F74" s="63">
        <v>4.37</v>
      </c>
      <c r="G74" s="78">
        <f t="shared" si="14"/>
        <v>5.68</v>
      </c>
      <c r="H74" s="78">
        <f t="shared" si="15"/>
        <v>590.72</v>
      </c>
      <c r="I74" s="79">
        <f t="shared" si="16"/>
        <v>0.000870861189517661</v>
      </c>
      <c r="J74" s="94" t="s">
        <v>86</v>
      </c>
      <c r="K74" s="96"/>
    </row>
    <row r="75" spans="1:11" s="1" customFormat="1" ht="11.25">
      <c r="A75" s="24" t="s">
        <v>214</v>
      </c>
      <c r="B75" s="69" t="s">
        <v>293</v>
      </c>
      <c r="C75" s="63">
        <v>1</v>
      </c>
      <c r="D75" s="39" t="s">
        <v>16</v>
      </c>
      <c r="E75" s="65">
        <v>3.48</v>
      </c>
      <c r="F75" s="65">
        <v>19.94</v>
      </c>
      <c r="G75" s="78">
        <f t="shared" si="14"/>
        <v>23.42</v>
      </c>
      <c r="H75" s="78">
        <f t="shared" si="15"/>
        <v>23.42</v>
      </c>
      <c r="I75" s="79">
        <f t="shared" si="16"/>
        <v>3.452662692731518E-05</v>
      </c>
      <c r="J75" s="94" t="s">
        <v>86</v>
      </c>
      <c r="K75" s="96"/>
    </row>
    <row r="76" spans="1:11" s="1" customFormat="1" ht="11.25">
      <c r="A76" s="24" t="s">
        <v>215</v>
      </c>
      <c r="B76" s="69" t="s">
        <v>294</v>
      </c>
      <c r="C76" s="63">
        <v>1</v>
      </c>
      <c r="D76" s="39" t="s">
        <v>16</v>
      </c>
      <c r="E76" s="64">
        <v>2.52</v>
      </c>
      <c r="F76" s="63">
        <v>14.62</v>
      </c>
      <c r="G76" s="78">
        <f t="shared" si="14"/>
        <v>17.14</v>
      </c>
      <c r="H76" s="78">
        <f t="shared" si="15"/>
        <v>17.14</v>
      </c>
      <c r="I76" s="79">
        <f t="shared" si="16"/>
        <v>2.5268419536045352E-05</v>
      </c>
      <c r="J76" s="94" t="s">
        <v>86</v>
      </c>
      <c r="K76" s="96"/>
    </row>
    <row r="77" spans="1:11" s="1" customFormat="1" ht="11.25">
      <c r="A77" s="24" t="s">
        <v>54</v>
      </c>
      <c r="B77" s="69" t="s">
        <v>157</v>
      </c>
      <c r="C77" s="70">
        <v>17</v>
      </c>
      <c r="D77" s="39" t="s">
        <v>32</v>
      </c>
      <c r="E77" s="65">
        <v>7.1</v>
      </c>
      <c r="F77" s="65">
        <v>13.32</v>
      </c>
      <c r="G77" s="78">
        <f t="shared" si="14"/>
        <v>20.42</v>
      </c>
      <c r="H77" s="78">
        <f t="shared" si="15"/>
        <v>347.14000000000004</v>
      </c>
      <c r="I77" s="79">
        <f t="shared" si="16"/>
        <v>0.0005117665786314343</v>
      </c>
      <c r="J77" s="94" t="s">
        <v>86</v>
      </c>
      <c r="K77" s="96"/>
    </row>
    <row r="78" spans="1:11" s="1" customFormat="1" ht="11.25">
      <c r="A78" s="24" t="s">
        <v>59</v>
      </c>
      <c r="B78" s="69" t="s">
        <v>158</v>
      </c>
      <c r="C78" s="70">
        <v>46</v>
      </c>
      <c r="D78" s="18" t="s">
        <v>16</v>
      </c>
      <c r="E78" s="65">
        <v>7.1</v>
      </c>
      <c r="F78" s="65">
        <v>13.32</v>
      </c>
      <c r="G78" s="139">
        <f t="shared" si="14"/>
        <v>20.42</v>
      </c>
      <c r="H78" s="139">
        <f t="shared" si="15"/>
        <v>939.32</v>
      </c>
      <c r="I78" s="140">
        <f t="shared" si="16"/>
        <v>0.001384780153943881</v>
      </c>
      <c r="J78" s="97" t="s">
        <v>86</v>
      </c>
      <c r="K78" s="96"/>
    </row>
    <row r="79" spans="1:11" s="1" customFormat="1" ht="11.25">
      <c r="A79" s="24" t="s">
        <v>48</v>
      </c>
      <c r="B79" s="141" t="s">
        <v>319</v>
      </c>
      <c r="C79" s="44">
        <v>300</v>
      </c>
      <c r="D79" s="142" t="s">
        <v>1</v>
      </c>
      <c r="E79" s="65">
        <v>2.77</v>
      </c>
      <c r="F79" s="43">
        <v>15.74</v>
      </c>
      <c r="G79" s="139">
        <f t="shared" si="14"/>
        <v>18.51</v>
      </c>
      <c r="H79" s="139">
        <f t="shared" si="15"/>
        <v>5553.000000000001</v>
      </c>
      <c r="I79" s="140">
        <f t="shared" si="16"/>
        <v>0.008186437204414226</v>
      </c>
      <c r="J79" s="97" t="s">
        <v>67</v>
      </c>
      <c r="K79" s="96">
        <v>72308</v>
      </c>
    </row>
    <row r="80" spans="1:11" s="1" customFormat="1" ht="12" customHeight="1">
      <c r="A80" s="24" t="s">
        <v>49</v>
      </c>
      <c r="B80" s="141" t="s">
        <v>29</v>
      </c>
      <c r="C80" s="44">
        <v>200</v>
      </c>
      <c r="D80" s="142" t="s">
        <v>1</v>
      </c>
      <c r="E80" s="65">
        <v>0.66</v>
      </c>
      <c r="F80" s="43">
        <v>3.77</v>
      </c>
      <c r="G80" s="139">
        <f t="shared" si="14"/>
        <v>4.43</v>
      </c>
      <c r="H80" s="139">
        <f t="shared" si="15"/>
        <v>886</v>
      </c>
      <c r="I80" s="140">
        <f t="shared" si="16"/>
        <v>0.001306173845328832</v>
      </c>
      <c r="J80" s="97" t="s">
        <v>67</v>
      </c>
      <c r="K80" s="96">
        <v>72934</v>
      </c>
    </row>
    <row r="81" spans="1:11" s="1" customFormat="1" ht="12" customHeight="1">
      <c r="A81" s="24" t="s">
        <v>55</v>
      </c>
      <c r="B81" s="40" t="s">
        <v>58</v>
      </c>
      <c r="C81" s="44">
        <v>100</v>
      </c>
      <c r="D81" s="41" t="s">
        <v>1</v>
      </c>
      <c r="E81" s="65">
        <v>0.84</v>
      </c>
      <c r="F81" s="43">
        <v>4.77</v>
      </c>
      <c r="G81" s="78">
        <f>F81+E81</f>
        <v>5.609999999999999</v>
      </c>
      <c r="H81" s="78">
        <f>G81*C81</f>
        <v>561</v>
      </c>
      <c r="I81" s="79">
        <f>H81/$H$7</f>
        <v>0.0008270468704621611</v>
      </c>
      <c r="J81" s="94" t="s">
        <v>67</v>
      </c>
      <c r="K81" s="96">
        <v>72935</v>
      </c>
    </row>
    <row r="82" spans="1:11" s="1" customFormat="1" ht="13.5" customHeight="1">
      <c r="A82" s="24" t="s">
        <v>50</v>
      </c>
      <c r="B82" s="38" t="s">
        <v>471</v>
      </c>
      <c r="C82" s="18">
        <v>800</v>
      </c>
      <c r="D82" s="39" t="s">
        <v>1</v>
      </c>
      <c r="E82" s="64">
        <v>2.95</v>
      </c>
      <c r="F82" s="64">
        <v>16.73</v>
      </c>
      <c r="G82" s="78">
        <f>F82+E82</f>
        <v>19.68</v>
      </c>
      <c r="H82" s="78">
        <f>G82*C82</f>
        <v>15744</v>
      </c>
      <c r="I82" s="79">
        <f>H82/$H$7</f>
        <v>0.02321038489938728</v>
      </c>
      <c r="J82" s="92" t="s">
        <v>67</v>
      </c>
      <c r="K82" s="115">
        <v>55866</v>
      </c>
    </row>
    <row r="83" spans="1:11" s="1" customFormat="1" ht="13.5" customHeight="1">
      <c r="A83" s="24" t="s">
        <v>51</v>
      </c>
      <c r="B83" s="38" t="s">
        <v>472</v>
      </c>
      <c r="C83" s="18">
        <v>600</v>
      </c>
      <c r="D83" s="39" t="s">
        <v>1</v>
      </c>
      <c r="E83" s="64">
        <v>4.66</v>
      </c>
      <c r="F83" s="64">
        <v>26.42</v>
      </c>
      <c r="G83" s="78">
        <f>F83+E83</f>
        <v>31.080000000000002</v>
      </c>
      <c r="H83" s="78">
        <f>G83*C83</f>
        <v>18648</v>
      </c>
      <c r="I83" s="79">
        <f>H83/$H$7</f>
        <v>0.0274915686994267</v>
      </c>
      <c r="J83" s="92" t="s">
        <v>67</v>
      </c>
      <c r="K83" s="115">
        <v>83408</v>
      </c>
    </row>
    <row r="84" spans="1:11" s="1" customFormat="1" ht="13.5" customHeight="1">
      <c r="A84" s="24" t="s">
        <v>321</v>
      </c>
      <c r="B84" s="38" t="s">
        <v>159</v>
      </c>
      <c r="C84" s="18">
        <v>200</v>
      </c>
      <c r="D84" s="39" t="s">
        <v>1</v>
      </c>
      <c r="E84" s="64">
        <v>6.67</v>
      </c>
      <c r="F84" s="64">
        <v>37.84</v>
      </c>
      <c r="G84" s="78">
        <f t="shared" si="14"/>
        <v>44.510000000000005</v>
      </c>
      <c r="H84" s="78">
        <f t="shared" si="15"/>
        <v>8902.000000000002</v>
      </c>
      <c r="I84" s="79">
        <f t="shared" si="16"/>
        <v>0.013123656400809553</v>
      </c>
      <c r="J84" s="92" t="s">
        <v>67</v>
      </c>
      <c r="K84" s="115">
        <v>55868</v>
      </c>
    </row>
    <row r="85" spans="1:11" s="1" customFormat="1" ht="11.25" customHeight="1">
      <c r="A85" s="17">
        <v>5</v>
      </c>
      <c r="B85" s="25" t="s">
        <v>46</v>
      </c>
      <c r="C85" s="83"/>
      <c r="D85" s="83"/>
      <c r="E85" s="83"/>
      <c r="F85" s="83"/>
      <c r="G85" s="83"/>
      <c r="H85" s="83"/>
      <c r="I85" s="83"/>
      <c r="J85" s="98"/>
      <c r="K85" s="103"/>
    </row>
    <row r="86" spans="1:11" s="1" customFormat="1" ht="11.25" customHeight="1">
      <c r="A86" s="24" t="s">
        <v>216</v>
      </c>
      <c r="B86" s="33" t="s">
        <v>160</v>
      </c>
      <c r="C86" s="18">
        <v>2</v>
      </c>
      <c r="D86" s="18" t="s">
        <v>16</v>
      </c>
      <c r="E86" s="65">
        <v>1.68</v>
      </c>
      <c r="F86" s="65">
        <v>9.53</v>
      </c>
      <c r="G86" s="65">
        <f aca="true" t="shared" si="17" ref="G86:G93">F86+E86</f>
        <v>11.209999999999999</v>
      </c>
      <c r="H86" s="65">
        <f aca="true" t="shared" si="18" ref="H86:H93">G86*C86</f>
        <v>22.419999999999998</v>
      </c>
      <c r="I86" s="77">
        <f aca="true" t="shared" si="19" ref="I86:I93">H86/$H$7</f>
        <v>3.305239008157157E-05</v>
      </c>
      <c r="J86" s="97" t="s">
        <v>67</v>
      </c>
      <c r="K86" s="96" t="s">
        <v>269</v>
      </c>
    </row>
    <row r="87" spans="1:11" s="1" customFormat="1" ht="11.25" customHeight="1">
      <c r="A87" s="24" t="s">
        <v>217</v>
      </c>
      <c r="B87" s="33" t="s">
        <v>161</v>
      </c>
      <c r="C87" s="18">
        <v>9</v>
      </c>
      <c r="D87" s="18" t="s">
        <v>16</v>
      </c>
      <c r="E87" s="65">
        <v>1.68</v>
      </c>
      <c r="F87" s="65">
        <v>9.53</v>
      </c>
      <c r="G87" s="65">
        <f t="shared" si="17"/>
        <v>11.209999999999999</v>
      </c>
      <c r="H87" s="65">
        <f t="shared" si="18"/>
        <v>100.88999999999999</v>
      </c>
      <c r="I87" s="77">
        <f t="shared" si="19"/>
        <v>0.00014873575536707205</v>
      </c>
      <c r="J87" s="97" t="s">
        <v>67</v>
      </c>
      <c r="K87" s="96" t="s">
        <v>269</v>
      </c>
    </row>
    <row r="88" spans="1:11" s="1" customFormat="1" ht="11.25" customHeight="1">
      <c r="A88" s="24" t="s">
        <v>218</v>
      </c>
      <c r="B88" s="33" t="s">
        <v>162</v>
      </c>
      <c r="C88" s="18">
        <v>5</v>
      </c>
      <c r="D88" s="18" t="s">
        <v>16</v>
      </c>
      <c r="E88" s="65">
        <v>11.05</v>
      </c>
      <c r="F88" s="65">
        <v>62.63</v>
      </c>
      <c r="G88" s="65">
        <f>F88+E88</f>
        <v>73.68</v>
      </c>
      <c r="H88" s="65">
        <f>G88*C88</f>
        <v>368.40000000000003</v>
      </c>
      <c r="I88" s="77">
        <f>H88/$H$7</f>
        <v>0.0005431088539719433</v>
      </c>
      <c r="J88" s="97" t="s">
        <v>67</v>
      </c>
      <c r="K88" s="96" t="s">
        <v>77</v>
      </c>
    </row>
    <row r="89" spans="1:11" s="1" customFormat="1" ht="11.25" customHeight="1">
      <c r="A89" s="24" t="s">
        <v>219</v>
      </c>
      <c r="B89" s="33" t="s">
        <v>163</v>
      </c>
      <c r="C89" s="18">
        <v>4</v>
      </c>
      <c r="D89" s="18" t="s">
        <v>16</v>
      </c>
      <c r="E89" s="65">
        <v>11.05</v>
      </c>
      <c r="F89" s="65">
        <v>62.63</v>
      </c>
      <c r="G89" s="65">
        <f t="shared" si="17"/>
        <v>73.68</v>
      </c>
      <c r="H89" s="65">
        <f t="shared" si="18"/>
        <v>294.72</v>
      </c>
      <c r="I89" s="77">
        <f t="shared" si="19"/>
        <v>0.00043448708317755464</v>
      </c>
      <c r="J89" s="97" t="s">
        <v>67</v>
      </c>
      <c r="K89" s="96" t="s">
        <v>77</v>
      </c>
    </row>
    <row r="90" spans="1:11" s="1" customFormat="1" ht="11.25" customHeight="1">
      <c r="A90" s="24" t="s">
        <v>220</v>
      </c>
      <c r="B90" s="33" t="s">
        <v>164</v>
      </c>
      <c r="C90" s="18">
        <v>3</v>
      </c>
      <c r="D90" s="18" t="s">
        <v>16</v>
      </c>
      <c r="E90" s="65">
        <v>11.05</v>
      </c>
      <c r="F90" s="65">
        <v>62.63</v>
      </c>
      <c r="G90" s="65">
        <f t="shared" si="17"/>
        <v>73.68</v>
      </c>
      <c r="H90" s="65">
        <f t="shared" si="18"/>
        <v>221.04000000000002</v>
      </c>
      <c r="I90" s="77">
        <f t="shared" si="19"/>
        <v>0.000325865312383166</v>
      </c>
      <c r="J90" s="97" t="s">
        <v>67</v>
      </c>
      <c r="K90" s="96" t="s">
        <v>77</v>
      </c>
    </row>
    <row r="91" spans="1:11" s="1" customFormat="1" ht="11.25" customHeight="1">
      <c r="A91" s="24" t="s">
        <v>221</v>
      </c>
      <c r="B91" s="33" t="s">
        <v>581</v>
      </c>
      <c r="C91" s="18">
        <v>1</v>
      </c>
      <c r="D91" s="18" t="s">
        <v>16</v>
      </c>
      <c r="E91" s="65">
        <v>14.89</v>
      </c>
      <c r="F91" s="65">
        <v>84.4</v>
      </c>
      <c r="G91" s="65">
        <f t="shared" si="17"/>
        <v>99.29</v>
      </c>
      <c r="H91" s="65">
        <f t="shared" si="18"/>
        <v>99.29</v>
      </c>
      <c r="I91" s="77">
        <f t="shared" si="19"/>
        <v>0.00014637697641388232</v>
      </c>
      <c r="J91" s="97" t="s">
        <v>67</v>
      </c>
      <c r="K91" s="96" t="s">
        <v>87</v>
      </c>
    </row>
    <row r="92" spans="1:11" s="1" customFormat="1" ht="11.25" customHeight="1">
      <c r="A92" s="24" t="s">
        <v>222</v>
      </c>
      <c r="B92" s="33" t="s">
        <v>582</v>
      </c>
      <c r="C92" s="18">
        <v>2</v>
      </c>
      <c r="D92" s="18" t="s">
        <v>16</v>
      </c>
      <c r="E92" s="65">
        <v>14.89</v>
      </c>
      <c r="F92" s="65">
        <v>84.4</v>
      </c>
      <c r="G92" s="65">
        <f>F92+E92</f>
        <v>99.29</v>
      </c>
      <c r="H92" s="65">
        <f>G92*C92</f>
        <v>198.58</v>
      </c>
      <c r="I92" s="77">
        <f>H92/$H$7</f>
        <v>0.00029275395282776464</v>
      </c>
      <c r="J92" s="97" t="s">
        <v>67</v>
      </c>
      <c r="K92" s="96" t="s">
        <v>87</v>
      </c>
    </row>
    <row r="93" spans="1:11" s="1" customFormat="1" ht="11.25" customHeight="1">
      <c r="A93" s="24" t="s">
        <v>223</v>
      </c>
      <c r="B93" s="33" t="s">
        <v>473</v>
      </c>
      <c r="C93" s="18">
        <v>4</v>
      </c>
      <c r="D93" s="18" t="s">
        <v>16</v>
      </c>
      <c r="E93" s="65">
        <v>53.53</v>
      </c>
      <c r="F93" s="65">
        <v>77.87</v>
      </c>
      <c r="G93" s="65">
        <f t="shared" si="17"/>
        <v>131.4</v>
      </c>
      <c r="H93" s="65">
        <f t="shared" si="18"/>
        <v>525.6</v>
      </c>
      <c r="I93" s="77">
        <f t="shared" si="19"/>
        <v>0.0007748588861228376</v>
      </c>
      <c r="J93" s="97" t="s">
        <v>70</v>
      </c>
      <c r="K93" s="96">
        <v>71062</v>
      </c>
    </row>
    <row r="94" spans="1:11" s="1" customFormat="1" ht="12" customHeight="1">
      <c r="A94" s="17">
        <v>6</v>
      </c>
      <c r="B94" s="25" t="s">
        <v>26</v>
      </c>
      <c r="C94" s="21"/>
      <c r="D94" s="21"/>
      <c r="E94" s="22"/>
      <c r="F94" s="22"/>
      <c r="G94" s="73"/>
      <c r="H94" s="73"/>
      <c r="I94" s="74"/>
      <c r="J94" s="98"/>
      <c r="K94" s="103"/>
    </row>
    <row r="95" spans="1:11" s="1" customFormat="1" ht="11.25">
      <c r="A95" s="24" t="s">
        <v>106</v>
      </c>
      <c r="B95" s="34" t="s">
        <v>168</v>
      </c>
      <c r="C95" s="43">
        <v>100</v>
      </c>
      <c r="D95" s="18" t="s">
        <v>1</v>
      </c>
      <c r="E95" s="65">
        <v>0.3</v>
      </c>
      <c r="F95" s="65">
        <v>1.69</v>
      </c>
      <c r="G95" s="65">
        <f>F95+E95</f>
        <v>1.99</v>
      </c>
      <c r="H95" s="65">
        <f>G95*C95</f>
        <v>199</v>
      </c>
      <c r="I95" s="77">
        <f>H95/$H$7</f>
        <v>0.00029337313230297694</v>
      </c>
      <c r="J95" s="94" t="s">
        <v>67</v>
      </c>
      <c r="K95" s="96" t="s">
        <v>270</v>
      </c>
    </row>
    <row r="96" spans="1:11" s="1" customFormat="1" ht="11.25">
      <c r="A96" s="24" t="s">
        <v>225</v>
      </c>
      <c r="B96" s="34" t="s">
        <v>169</v>
      </c>
      <c r="C96" s="43">
        <v>100</v>
      </c>
      <c r="D96" s="18" t="s">
        <v>1</v>
      </c>
      <c r="E96" s="65">
        <v>0.3</v>
      </c>
      <c r="F96" s="65">
        <v>1.69</v>
      </c>
      <c r="G96" s="65">
        <f>F96+E96</f>
        <v>1.99</v>
      </c>
      <c r="H96" s="65">
        <f>G96*C96</f>
        <v>199</v>
      </c>
      <c r="I96" s="77">
        <f>H96/$H$7</f>
        <v>0.00029337313230297694</v>
      </c>
      <c r="J96" s="94" t="s">
        <v>67</v>
      </c>
      <c r="K96" s="96" t="s">
        <v>270</v>
      </c>
    </row>
    <row r="97" spans="1:11" s="1" customFormat="1" ht="11.25">
      <c r="A97" s="24" t="s">
        <v>226</v>
      </c>
      <c r="B97" s="34" t="s">
        <v>577</v>
      </c>
      <c r="C97" s="43">
        <v>100</v>
      </c>
      <c r="D97" s="18" t="s">
        <v>1</v>
      </c>
      <c r="E97" s="65">
        <v>0.3</v>
      </c>
      <c r="F97" s="65">
        <v>1.69</v>
      </c>
      <c r="G97" s="65">
        <f>F97+E97</f>
        <v>1.99</v>
      </c>
      <c r="H97" s="65">
        <f>G97*C97</f>
        <v>199</v>
      </c>
      <c r="I97" s="77">
        <f>H97/$H$7</f>
        <v>0.00029337313230297694</v>
      </c>
      <c r="J97" s="94" t="s">
        <v>67</v>
      </c>
      <c r="K97" s="96" t="s">
        <v>270</v>
      </c>
    </row>
    <row r="98" spans="1:11" s="1" customFormat="1" ht="11.25">
      <c r="A98" s="24" t="s">
        <v>227</v>
      </c>
      <c r="B98" s="34" t="s">
        <v>171</v>
      </c>
      <c r="C98" s="43">
        <v>20</v>
      </c>
      <c r="D98" s="18" t="s">
        <v>1</v>
      </c>
      <c r="E98" s="65">
        <v>0.3</v>
      </c>
      <c r="F98" s="65">
        <v>1.69</v>
      </c>
      <c r="G98" s="65">
        <f>F98+E98</f>
        <v>1.99</v>
      </c>
      <c r="H98" s="65">
        <f>G98*C98</f>
        <v>39.8</v>
      </c>
      <c r="I98" s="77">
        <f>H98/$H$7</f>
        <v>5.867462646059538E-05</v>
      </c>
      <c r="J98" s="94" t="s">
        <v>67</v>
      </c>
      <c r="K98" s="96" t="s">
        <v>270</v>
      </c>
    </row>
    <row r="99" spans="1:11" s="1" customFormat="1" ht="11.25">
      <c r="A99" s="24" t="s">
        <v>228</v>
      </c>
      <c r="B99" s="34" t="s">
        <v>33</v>
      </c>
      <c r="C99" s="43">
        <v>7500</v>
      </c>
      <c r="D99" s="18" t="s">
        <v>1</v>
      </c>
      <c r="E99" s="65">
        <v>0.4</v>
      </c>
      <c r="F99" s="65">
        <v>2.23</v>
      </c>
      <c r="G99" s="65">
        <f aca="true" t="shared" si="20" ref="G99:G122">F99+E99</f>
        <v>2.63</v>
      </c>
      <c r="H99" s="65">
        <f aca="true" t="shared" si="21" ref="H99:H122">G99*C99</f>
        <v>19725</v>
      </c>
      <c r="I99" s="77">
        <f aca="true" t="shared" si="22" ref="I99:I119">H99/$H$7</f>
        <v>0.029079321782292562</v>
      </c>
      <c r="J99" s="94" t="s">
        <v>67</v>
      </c>
      <c r="K99" s="96" t="s">
        <v>88</v>
      </c>
    </row>
    <row r="100" spans="1:11" s="1" customFormat="1" ht="11.25">
      <c r="A100" s="24" t="s">
        <v>229</v>
      </c>
      <c r="B100" s="34" t="s">
        <v>43</v>
      </c>
      <c r="C100" s="43">
        <v>7500</v>
      </c>
      <c r="D100" s="18" t="s">
        <v>1</v>
      </c>
      <c r="E100" s="65">
        <v>0.4</v>
      </c>
      <c r="F100" s="65">
        <v>2.23</v>
      </c>
      <c r="G100" s="65">
        <f t="shared" si="20"/>
        <v>2.63</v>
      </c>
      <c r="H100" s="65">
        <f t="shared" si="21"/>
        <v>19725</v>
      </c>
      <c r="I100" s="77">
        <f t="shared" si="22"/>
        <v>0.029079321782292562</v>
      </c>
      <c r="J100" s="94" t="s">
        <v>67</v>
      </c>
      <c r="K100" s="96" t="s">
        <v>88</v>
      </c>
    </row>
    <row r="101" spans="1:11" s="1" customFormat="1" ht="11.25">
      <c r="A101" s="24" t="s">
        <v>230</v>
      </c>
      <c r="B101" s="34" t="s">
        <v>578</v>
      </c>
      <c r="C101" s="43">
        <v>7500</v>
      </c>
      <c r="D101" s="18" t="s">
        <v>1</v>
      </c>
      <c r="E101" s="65">
        <v>0.4</v>
      </c>
      <c r="F101" s="65">
        <v>2.23</v>
      </c>
      <c r="G101" s="65">
        <f t="shared" si="20"/>
        <v>2.63</v>
      </c>
      <c r="H101" s="65">
        <f t="shared" si="21"/>
        <v>19725</v>
      </c>
      <c r="I101" s="77">
        <f t="shared" si="22"/>
        <v>0.029079321782292562</v>
      </c>
      <c r="J101" s="94" t="s">
        <v>67</v>
      </c>
      <c r="K101" s="96" t="s">
        <v>88</v>
      </c>
    </row>
    <row r="102" spans="1:11" s="1" customFormat="1" ht="11.25">
      <c r="A102" s="24" t="s">
        <v>231</v>
      </c>
      <c r="B102" s="34" t="s">
        <v>45</v>
      </c>
      <c r="C102" s="43">
        <v>400</v>
      </c>
      <c r="D102" s="18" t="s">
        <v>1</v>
      </c>
      <c r="E102" s="65">
        <v>0.4</v>
      </c>
      <c r="F102" s="65">
        <v>2.23</v>
      </c>
      <c r="G102" s="65">
        <f t="shared" si="20"/>
        <v>2.63</v>
      </c>
      <c r="H102" s="65">
        <f t="shared" si="21"/>
        <v>1052</v>
      </c>
      <c r="I102" s="77">
        <f t="shared" si="22"/>
        <v>0.00155089716172227</v>
      </c>
      <c r="J102" s="94" t="s">
        <v>67</v>
      </c>
      <c r="K102" s="96" t="s">
        <v>88</v>
      </c>
    </row>
    <row r="103" spans="1:11" s="1" customFormat="1" ht="11.25">
      <c r="A103" s="24" t="s">
        <v>232</v>
      </c>
      <c r="B103" s="34" t="s">
        <v>172</v>
      </c>
      <c r="C103" s="18">
        <v>360</v>
      </c>
      <c r="D103" s="18" t="s">
        <v>1</v>
      </c>
      <c r="E103" s="65">
        <v>0.58</v>
      </c>
      <c r="F103" s="65">
        <v>3.28</v>
      </c>
      <c r="G103" s="65">
        <f t="shared" si="20"/>
        <v>3.86</v>
      </c>
      <c r="H103" s="65">
        <f t="shared" si="21"/>
        <v>1389.6</v>
      </c>
      <c r="I103" s="77">
        <f t="shared" si="22"/>
        <v>0.0020485995208453104</v>
      </c>
      <c r="J103" s="94" t="s">
        <v>67</v>
      </c>
      <c r="K103" s="96" t="s">
        <v>271</v>
      </c>
    </row>
    <row r="104" spans="1:11" s="1" customFormat="1" ht="11.25">
      <c r="A104" s="24" t="s">
        <v>39</v>
      </c>
      <c r="B104" s="34" t="s">
        <v>173</v>
      </c>
      <c r="C104" s="18">
        <v>150</v>
      </c>
      <c r="D104" s="18" t="s">
        <v>1</v>
      </c>
      <c r="E104" s="65">
        <v>0.58</v>
      </c>
      <c r="F104" s="65">
        <v>3.28</v>
      </c>
      <c r="G104" s="65">
        <f t="shared" si="20"/>
        <v>3.86</v>
      </c>
      <c r="H104" s="65">
        <f t="shared" si="21"/>
        <v>579</v>
      </c>
      <c r="I104" s="77">
        <f t="shared" si="22"/>
        <v>0.0008535831336855459</v>
      </c>
      <c r="J104" s="94" t="s">
        <v>67</v>
      </c>
      <c r="K104" s="96" t="s">
        <v>271</v>
      </c>
    </row>
    <row r="105" spans="1:11" s="1" customFormat="1" ht="11.25">
      <c r="A105" s="24" t="s">
        <v>40</v>
      </c>
      <c r="B105" s="34" t="s">
        <v>174</v>
      </c>
      <c r="C105" s="18">
        <v>150</v>
      </c>
      <c r="D105" s="18" t="s">
        <v>1</v>
      </c>
      <c r="E105" s="65">
        <v>0.58</v>
      </c>
      <c r="F105" s="65">
        <v>3.28</v>
      </c>
      <c r="G105" s="65">
        <f t="shared" si="20"/>
        <v>3.86</v>
      </c>
      <c r="H105" s="65">
        <f t="shared" si="21"/>
        <v>579</v>
      </c>
      <c r="I105" s="77">
        <f t="shared" si="22"/>
        <v>0.0008535831336855459</v>
      </c>
      <c r="J105" s="94" t="s">
        <v>67</v>
      </c>
      <c r="K105" s="96" t="s">
        <v>271</v>
      </c>
    </row>
    <row r="106" spans="1:11" s="1" customFormat="1" ht="11.25">
      <c r="A106" s="24" t="s">
        <v>41</v>
      </c>
      <c r="B106" s="34" t="s">
        <v>34</v>
      </c>
      <c r="C106" s="18">
        <v>1000</v>
      </c>
      <c r="D106" s="18" t="s">
        <v>1</v>
      </c>
      <c r="E106" s="65">
        <v>0.78</v>
      </c>
      <c r="F106" s="65">
        <v>4.46</v>
      </c>
      <c r="G106" s="65">
        <f t="shared" si="20"/>
        <v>5.24</v>
      </c>
      <c r="H106" s="65">
        <f t="shared" si="21"/>
        <v>5240</v>
      </c>
      <c r="I106" s="77">
        <f t="shared" si="22"/>
        <v>0.007725001071696478</v>
      </c>
      <c r="J106" s="94" t="s">
        <v>67</v>
      </c>
      <c r="K106" s="96" t="s">
        <v>272</v>
      </c>
    </row>
    <row r="107" spans="1:11" s="1" customFormat="1" ht="11.25">
      <c r="A107" s="24" t="s">
        <v>60</v>
      </c>
      <c r="B107" s="34" t="s">
        <v>35</v>
      </c>
      <c r="C107" s="18">
        <v>600</v>
      </c>
      <c r="D107" s="18" t="s">
        <v>1</v>
      </c>
      <c r="E107" s="65">
        <v>0.78</v>
      </c>
      <c r="F107" s="65">
        <v>4.46</v>
      </c>
      <c r="G107" s="65">
        <f t="shared" si="20"/>
        <v>5.24</v>
      </c>
      <c r="H107" s="65">
        <f t="shared" si="21"/>
        <v>3144</v>
      </c>
      <c r="I107" s="77">
        <f t="shared" si="22"/>
        <v>0.0046350006430178866</v>
      </c>
      <c r="J107" s="94" t="s">
        <v>67</v>
      </c>
      <c r="K107" s="96" t="s">
        <v>272</v>
      </c>
    </row>
    <row r="108" spans="1:11" s="1" customFormat="1" ht="11.25">
      <c r="A108" s="24" t="s">
        <v>61</v>
      </c>
      <c r="B108" s="34" t="s">
        <v>36</v>
      </c>
      <c r="C108" s="18">
        <v>600</v>
      </c>
      <c r="D108" s="18" t="s">
        <v>1</v>
      </c>
      <c r="E108" s="65">
        <v>0.78</v>
      </c>
      <c r="F108" s="65">
        <v>4.46</v>
      </c>
      <c r="G108" s="65">
        <f t="shared" si="20"/>
        <v>5.24</v>
      </c>
      <c r="H108" s="65">
        <f t="shared" si="21"/>
        <v>3144</v>
      </c>
      <c r="I108" s="77">
        <f t="shared" si="22"/>
        <v>0.0046350006430178866</v>
      </c>
      <c r="J108" s="97" t="s">
        <v>67</v>
      </c>
      <c r="K108" s="96" t="s">
        <v>272</v>
      </c>
    </row>
    <row r="109" spans="1:11" s="1" customFormat="1" ht="11.25">
      <c r="A109" s="24" t="s">
        <v>62</v>
      </c>
      <c r="B109" s="34" t="s">
        <v>175</v>
      </c>
      <c r="C109" s="18">
        <v>2500</v>
      </c>
      <c r="D109" s="18" t="s">
        <v>1</v>
      </c>
      <c r="E109" s="65">
        <v>1.21</v>
      </c>
      <c r="F109" s="65">
        <v>6.86</v>
      </c>
      <c r="G109" s="65">
        <f aca="true" t="shared" si="23" ref="G109:G116">F109+E109</f>
        <v>8.07</v>
      </c>
      <c r="H109" s="65">
        <f aca="true" t="shared" si="24" ref="H109:H116">G109*C109</f>
        <v>20175</v>
      </c>
      <c r="I109" s="77">
        <f aca="true" t="shared" si="25" ref="I109:I116">H109/$H$7</f>
        <v>0.029742728362877183</v>
      </c>
      <c r="J109" s="97" t="s">
        <v>67</v>
      </c>
      <c r="K109" s="96" t="s">
        <v>572</v>
      </c>
    </row>
    <row r="110" spans="1:11" s="1" customFormat="1" ht="11.25">
      <c r="A110" s="24" t="s">
        <v>63</v>
      </c>
      <c r="B110" s="34" t="s">
        <v>176</v>
      </c>
      <c r="C110" s="18">
        <v>2100</v>
      </c>
      <c r="D110" s="18" t="s">
        <v>1</v>
      </c>
      <c r="E110" s="65">
        <v>1.21</v>
      </c>
      <c r="F110" s="65">
        <v>6.86</v>
      </c>
      <c r="G110" s="65">
        <f t="shared" si="23"/>
        <v>8.07</v>
      </c>
      <c r="H110" s="65">
        <f t="shared" si="24"/>
        <v>16947</v>
      </c>
      <c r="I110" s="77">
        <f t="shared" si="25"/>
        <v>0.024983891824816834</v>
      </c>
      <c r="J110" s="97" t="s">
        <v>67</v>
      </c>
      <c r="K110" s="96" t="s">
        <v>572</v>
      </c>
    </row>
    <row r="111" spans="1:11" s="1" customFormat="1" ht="11.25">
      <c r="A111" s="24" t="s">
        <v>233</v>
      </c>
      <c r="B111" s="34" t="s">
        <v>177</v>
      </c>
      <c r="C111" s="18">
        <v>2100</v>
      </c>
      <c r="D111" s="18" t="s">
        <v>1</v>
      </c>
      <c r="E111" s="65">
        <v>1.21</v>
      </c>
      <c r="F111" s="65">
        <v>6.86</v>
      </c>
      <c r="G111" s="65">
        <f t="shared" si="23"/>
        <v>8.07</v>
      </c>
      <c r="H111" s="65">
        <f t="shared" si="24"/>
        <v>16947</v>
      </c>
      <c r="I111" s="77">
        <f t="shared" si="25"/>
        <v>0.024983891824816834</v>
      </c>
      <c r="J111" s="97" t="s">
        <v>67</v>
      </c>
      <c r="K111" s="96" t="s">
        <v>572</v>
      </c>
    </row>
    <row r="112" spans="1:11" s="1" customFormat="1" ht="11.25">
      <c r="A112" s="24" t="s">
        <v>234</v>
      </c>
      <c r="B112" s="34" t="s">
        <v>466</v>
      </c>
      <c r="C112" s="18">
        <v>780</v>
      </c>
      <c r="D112" s="18" t="s">
        <v>1</v>
      </c>
      <c r="E112" s="65">
        <v>2.31</v>
      </c>
      <c r="F112" s="65">
        <v>13.11</v>
      </c>
      <c r="G112" s="65">
        <f>F112+E112</f>
        <v>15.42</v>
      </c>
      <c r="H112" s="65">
        <f>G112*C112</f>
        <v>12027.6</v>
      </c>
      <c r="I112" s="77">
        <f>H112/$H$7</f>
        <v>0.017731531085865757</v>
      </c>
      <c r="J112" s="97" t="s">
        <v>67</v>
      </c>
      <c r="K112" s="96">
        <v>83422</v>
      </c>
    </row>
    <row r="113" spans="1:11" s="1" customFormat="1" ht="11.25">
      <c r="A113" s="24" t="s">
        <v>235</v>
      </c>
      <c r="B113" s="34" t="s">
        <v>467</v>
      </c>
      <c r="C113" s="18">
        <v>260</v>
      </c>
      <c r="D113" s="18" t="s">
        <v>1</v>
      </c>
      <c r="E113" s="65">
        <v>2.31</v>
      </c>
      <c r="F113" s="65">
        <v>13.11</v>
      </c>
      <c r="G113" s="65">
        <f>F113+E113</f>
        <v>15.42</v>
      </c>
      <c r="H113" s="65">
        <f>G113*C113</f>
        <v>4009.2</v>
      </c>
      <c r="I113" s="77">
        <f>H113/$H$7</f>
        <v>0.005910510361955251</v>
      </c>
      <c r="J113" s="97" t="s">
        <v>67</v>
      </c>
      <c r="K113" s="96">
        <v>83422</v>
      </c>
    </row>
    <row r="114" spans="1:11" s="1" customFormat="1" ht="11.25">
      <c r="A114" s="24" t="s">
        <v>236</v>
      </c>
      <c r="B114" s="34" t="s">
        <v>464</v>
      </c>
      <c r="C114" s="18">
        <v>270</v>
      </c>
      <c r="D114" s="18" t="s">
        <v>1</v>
      </c>
      <c r="E114" s="65">
        <v>3.12</v>
      </c>
      <c r="F114" s="65">
        <v>17.69</v>
      </c>
      <c r="G114" s="65">
        <f t="shared" si="23"/>
        <v>20.810000000000002</v>
      </c>
      <c r="H114" s="65">
        <f t="shared" si="24"/>
        <v>5618.700000000001</v>
      </c>
      <c r="I114" s="77">
        <f t="shared" si="25"/>
        <v>0.008283294565179582</v>
      </c>
      <c r="J114" s="97" t="s">
        <v>67</v>
      </c>
      <c r="K114" s="96">
        <v>83423</v>
      </c>
    </row>
    <row r="115" spans="1:11" s="1" customFormat="1" ht="11.25">
      <c r="A115" s="24" t="s">
        <v>237</v>
      </c>
      <c r="B115" s="34" t="s">
        <v>465</v>
      </c>
      <c r="C115" s="18">
        <v>90</v>
      </c>
      <c r="D115" s="18" t="s">
        <v>1</v>
      </c>
      <c r="E115" s="65">
        <v>3.12</v>
      </c>
      <c r="F115" s="65">
        <v>17.69</v>
      </c>
      <c r="G115" s="65">
        <f t="shared" si="23"/>
        <v>20.810000000000002</v>
      </c>
      <c r="H115" s="65">
        <f t="shared" si="24"/>
        <v>1872.9</v>
      </c>
      <c r="I115" s="77">
        <f t="shared" si="25"/>
        <v>0.0027610981883931934</v>
      </c>
      <c r="J115" s="97" t="s">
        <v>67</v>
      </c>
      <c r="K115" s="96">
        <v>83423</v>
      </c>
    </row>
    <row r="116" spans="1:11" s="1" customFormat="1" ht="11.25">
      <c r="A116" s="24" t="s">
        <v>238</v>
      </c>
      <c r="B116" s="34" t="s">
        <v>180</v>
      </c>
      <c r="C116" s="18">
        <v>350</v>
      </c>
      <c r="D116" s="18" t="s">
        <v>1</v>
      </c>
      <c r="E116" s="65">
        <v>1.6</v>
      </c>
      <c r="F116" s="65">
        <v>9.09</v>
      </c>
      <c r="G116" s="65">
        <f t="shared" si="23"/>
        <v>10.69</v>
      </c>
      <c r="H116" s="65">
        <f t="shared" si="24"/>
        <v>3741.5</v>
      </c>
      <c r="I116" s="77">
        <f t="shared" si="25"/>
        <v>0.005515857158349689</v>
      </c>
      <c r="J116" s="97" t="s">
        <v>67</v>
      </c>
      <c r="K116" s="96">
        <v>83421</v>
      </c>
    </row>
    <row r="117" spans="1:11" s="1" customFormat="1" ht="11.25">
      <c r="A117" s="24" t="s">
        <v>239</v>
      </c>
      <c r="B117" s="34" t="s">
        <v>296</v>
      </c>
      <c r="C117" s="18">
        <v>30</v>
      </c>
      <c r="D117" s="18" t="s">
        <v>1</v>
      </c>
      <c r="E117" s="65">
        <v>4.22</v>
      </c>
      <c r="F117" s="65">
        <v>23.89</v>
      </c>
      <c r="G117" s="65">
        <f t="shared" si="20"/>
        <v>28.11</v>
      </c>
      <c r="H117" s="65">
        <f t="shared" si="21"/>
        <v>843.3</v>
      </c>
      <c r="I117" s="77">
        <f t="shared" si="22"/>
        <v>0.00124322393201558</v>
      </c>
      <c r="J117" s="97" t="s">
        <v>67</v>
      </c>
      <c r="K117" s="96">
        <v>83424</v>
      </c>
    </row>
    <row r="118" spans="1:11" s="1" customFormat="1" ht="11.25">
      <c r="A118" s="24" t="s">
        <v>240</v>
      </c>
      <c r="B118" s="34" t="s">
        <v>297</v>
      </c>
      <c r="C118" s="18">
        <v>10</v>
      </c>
      <c r="D118" s="18" t="s">
        <v>1</v>
      </c>
      <c r="E118" s="65">
        <v>4.22</v>
      </c>
      <c r="F118" s="65">
        <v>23.89</v>
      </c>
      <c r="G118" s="65">
        <f t="shared" si="20"/>
        <v>28.11</v>
      </c>
      <c r="H118" s="65">
        <f t="shared" si="21"/>
        <v>281.1</v>
      </c>
      <c r="I118" s="77">
        <f t="shared" si="22"/>
        <v>0.0004144079773385267</v>
      </c>
      <c r="J118" s="97" t="s">
        <v>67</v>
      </c>
      <c r="K118" s="96">
        <v>83424</v>
      </c>
    </row>
    <row r="119" spans="1:11" s="1" customFormat="1" ht="11.25">
      <c r="A119" s="24" t="s">
        <v>241</v>
      </c>
      <c r="B119" s="34" t="s">
        <v>298</v>
      </c>
      <c r="C119" s="18">
        <v>10</v>
      </c>
      <c r="D119" s="18" t="s">
        <v>1</v>
      </c>
      <c r="E119" s="65">
        <v>2.31</v>
      </c>
      <c r="F119" s="65">
        <v>13.11</v>
      </c>
      <c r="G119" s="65">
        <f t="shared" si="20"/>
        <v>15.42</v>
      </c>
      <c r="H119" s="65">
        <f t="shared" si="21"/>
        <v>154.2</v>
      </c>
      <c r="I119" s="77">
        <f t="shared" si="22"/>
        <v>0.00022732732161366353</v>
      </c>
      <c r="J119" s="97" t="s">
        <v>67</v>
      </c>
      <c r="K119" s="96">
        <v>83422</v>
      </c>
    </row>
    <row r="120" spans="1:11" s="1" customFormat="1" ht="11.25">
      <c r="A120" s="24" t="s">
        <v>242</v>
      </c>
      <c r="B120" s="34" t="s">
        <v>187</v>
      </c>
      <c r="C120" s="18">
        <v>1500</v>
      </c>
      <c r="D120" s="18" t="s">
        <v>1</v>
      </c>
      <c r="E120" s="65">
        <v>7.91</v>
      </c>
      <c r="F120" s="65">
        <v>70.26</v>
      </c>
      <c r="G120" s="65">
        <f t="shared" si="20"/>
        <v>78.17</v>
      </c>
      <c r="H120" s="65">
        <f t="shared" si="21"/>
        <v>117255</v>
      </c>
      <c r="I120" s="77">
        <f>H120/$H$7</f>
        <v>0.17286164134766613</v>
      </c>
      <c r="J120" s="97" t="s">
        <v>70</v>
      </c>
      <c r="K120" s="96">
        <v>70518</v>
      </c>
    </row>
    <row r="121" spans="1:11" s="1" customFormat="1" ht="11.25">
      <c r="A121" s="24" t="s">
        <v>243</v>
      </c>
      <c r="B121" s="34" t="s">
        <v>188</v>
      </c>
      <c r="C121" s="18">
        <v>500</v>
      </c>
      <c r="D121" s="18" t="s">
        <v>1</v>
      </c>
      <c r="E121" s="65">
        <v>7.91</v>
      </c>
      <c r="F121" s="65">
        <v>70.26</v>
      </c>
      <c r="G121" s="65">
        <f t="shared" si="20"/>
        <v>78.17</v>
      </c>
      <c r="H121" s="65">
        <f t="shared" si="21"/>
        <v>39085</v>
      </c>
      <c r="I121" s="77">
        <f>H121/$H$7</f>
        <v>0.05762054711588871</v>
      </c>
      <c r="J121" s="97" t="s">
        <v>70</v>
      </c>
      <c r="K121" s="96">
        <v>70518</v>
      </c>
    </row>
    <row r="122" spans="1:11" s="1" customFormat="1" ht="11.25">
      <c r="A122" s="24" t="s">
        <v>244</v>
      </c>
      <c r="B122" s="34" t="s">
        <v>189</v>
      </c>
      <c r="C122" s="18">
        <v>500</v>
      </c>
      <c r="D122" s="18" t="s">
        <v>1</v>
      </c>
      <c r="E122" s="65">
        <v>4.38</v>
      </c>
      <c r="F122" s="65">
        <v>36</v>
      </c>
      <c r="G122" s="65">
        <f t="shared" si="20"/>
        <v>40.38</v>
      </c>
      <c r="H122" s="65">
        <f t="shared" si="21"/>
        <v>20190</v>
      </c>
      <c r="I122" s="77">
        <f>H122/$H$7</f>
        <v>0.029764841915563337</v>
      </c>
      <c r="J122" s="97" t="s">
        <v>70</v>
      </c>
      <c r="K122" s="96">
        <v>70515</v>
      </c>
    </row>
    <row r="123" spans="1:11" s="1" customFormat="1" ht="11.25">
      <c r="A123" s="17">
        <v>7</v>
      </c>
      <c r="B123" s="25" t="s">
        <v>31</v>
      </c>
      <c r="C123" s="21"/>
      <c r="D123" s="21"/>
      <c r="E123" s="22"/>
      <c r="F123" s="22"/>
      <c r="G123" s="73"/>
      <c r="H123" s="73"/>
      <c r="I123" s="74"/>
      <c r="J123" s="98"/>
      <c r="K123" s="103"/>
    </row>
    <row r="124" spans="1:11" s="1" customFormat="1" ht="11.25">
      <c r="A124" s="24" t="s">
        <v>247</v>
      </c>
      <c r="B124" s="38" t="s">
        <v>190</v>
      </c>
      <c r="C124" s="43">
        <v>2</v>
      </c>
      <c r="D124" s="39" t="s">
        <v>16</v>
      </c>
      <c r="E124" s="65">
        <v>3.77</v>
      </c>
      <c r="F124" s="65">
        <v>21.42</v>
      </c>
      <c r="G124" s="66">
        <f>F124+E124</f>
        <v>25.19</v>
      </c>
      <c r="H124" s="66">
        <f>G124*C124</f>
        <v>50.38</v>
      </c>
      <c r="I124" s="67">
        <f>H124/$H$7</f>
        <v>7.42720522885627E-05</v>
      </c>
      <c r="J124" s="94" t="s">
        <v>276</v>
      </c>
      <c r="K124" s="96"/>
    </row>
    <row r="125" spans="1:11" s="1" customFormat="1" ht="22.5">
      <c r="A125" s="24" t="s">
        <v>248</v>
      </c>
      <c r="B125" s="38" t="s">
        <v>89</v>
      </c>
      <c r="C125" s="43">
        <v>12</v>
      </c>
      <c r="D125" s="39" t="s">
        <v>16</v>
      </c>
      <c r="E125" s="65">
        <v>5.15</v>
      </c>
      <c r="F125" s="65">
        <v>29.21</v>
      </c>
      <c r="G125" s="66">
        <f aca="true" t="shared" si="26" ref="G125:G138">F125+E125</f>
        <v>34.36</v>
      </c>
      <c r="H125" s="66">
        <f aca="true" t="shared" si="27" ref="H125:H138">G125*C125</f>
        <v>412.32</v>
      </c>
      <c r="I125" s="67">
        <f aca="true" t="shared" si="28" ref="I125:I138">H125/$H$7</f>
        <v>0.0006078573362370023</v>
      </c>
      <c r="J125" s="94" t="s">
        <v>276</v>
      </c>
      <c r="K125" s="96"/>
    </row>
    <row r="126" spans="1:11" s="1" customFormat="1" ht="22.5">
      <c r="A126" s="24" t="s">
        <v>249</v>
      </c>
      <c r="B126" s="38" t="s">
        <v>191</v>
      </c>
      <c r="C126" s="43">
        <v>7</v>
      </c>
      <c r="D126" s="39" t="s">
        <v>16</v>
      </c>
      <c r="E126" s="65">
        <v>6.69</v>
      </c>
      <c r="F126" s="65">
        <v>37.93</v>
      </c>
      <c r="G126" s="66">
        <f t="shared" si="26"/>
        <v>44.62</v>
      </c>
      <c r="H126" s="66">
        <f t="shared" si="27"/>
        <v>312.34</v>
      </c>
      <c r="I126" s="67">
        <f t="shared" si="28"/>
        <v>0.00046046313639955684</v>
      </c>
      <c r="J126" s="94" t="s">
        <v>276</v>
      </c>
      <c r="K126" s="96"/>
    </row>
    <row r="127" spans="1:11" s="1" customFormat="1" ht="22.5">
      <c r="A127" s="24" t="s">
        <v>250</v>
      </c>
      <c r="B127" s="38" t="s">
        <v>326</v>
      </c>
      <c r="C127" s="43">
        <v>1</v>
      </c>
      <c r="D127" s="39" t="s">
        <v>16</v>
      </c>
      <c r="E127" s="65">
        <v>7.25</v>
      </c>
      <c r="F127" s="65">
        <v>41.11</v>
      </c>
      <c r="G127" s="66">
        <f>F127+E127</f>
        <v>48.36</v>
      </c>
      <c r="H127" s="66">
        <f>G127*C127</f>
        <v>48.36</v>
      </c>
      <c r="I127" s="67">
        <f>H127/$H$7</f>
        <v>7.129409386016062E-05</v>
      </c>
      <c r="J127" s="94" t="s">
        <v>86</v>
      </c>
      <c r="K127" s="96"/>
    </row>
    <row r="128" spans="1:11" s="1" customFormat="1" ht="11.25">
      <c r="A128" s="24" t="s">
        <v>251</v>
      </c>
      <c r="B128" s="33" t="s">
        <v>192</v>
      </c>
      <c r="C128" s="43">
        <v>6</v>
      </c>
      <c r="D128" s="39" t="s">
        <v>16</v>
      </c>
      <c r="E128" s="65">
        <v>4.07</v>
      </c>
      <c r="F128" s="65">
        <v>23.09</v>
      </c>
      <c r="G128" s="66">
        <f t="shared" si="26"/>
        <v>27.16</v>
      </c>
      <c r="H128" s="66">
        <f t="shared" si="27"/>
        <v>162.96</v>
      </c>
      <c r="I128" s="67">
        <f t="shared" si="28"/>
        <v>0.00024024163638237752</v>
      </c>
      <c r="J128" s="94" t="s">
        <v>276</v>
      </c>
      <c r="K128" s="96"/>
    </row>
    <row r="129" spans="1:11" s="1" customFormat="1" ht="22.5">
      <c r="A129" s="24" t="s">
        <v>252</v>
      </c>
      <c r="B129" s="33" t="s">
        <v>193</v>
      </c>
      <c r="C129" s="43">
        <v>13</v>
      </c>
      <c r="D129" s="39" t="s">
        <v>32</v>
      </c>
      <c r="E129" s="65">
        <v>1.48</v>
      </c>
      <c r="F129" s="65">
        <v>8.41</v>
      </c>
      <c r="G129" s="66">
        <f t="shared" si="26"/>
        <v>9.89</v>
      </c>
      <c r="H129" s="66">
        <f t="shared" si="27"/>
        <v>128.57</v>
      </c>
      <c r="I129" s="67">
        <f t="shared" si="28"/>
        <v>0.000189542631257255</v>
      </c>
      <c r="J129" s="94" t="s">
        <v>67</v>
      </c>
      <c r="K129" s="96">
        <v>72331</v>
      </c>
    </row>
    <row r="130" spans="1:11" s="1" customFormat="1" ht="22.5">
      <c r="A130" s="24" t="s">
        <v>253</v>
      </c>
      <c r="B130" s="33" t="s">
        <v>194</v>
      </c>
      <c r="C130" s="43">
        <v>1</v>
      </c>
      <c r="D130" s="39" t="s">
        <v>32</v>
      </c>
      <c r="E130" s="65">
        <v>1.78</v>
      </c>
      <c r="F130" s="65">
        <v>10.08</v>
      </c>
      <c r="G130" s="66">
        <f t="shared" si="26"/>
        <v>11.86</v>
      </c>
      <c r="H130" s="66">
        <f t="shared" si="27"/>
        <v>11.86</v>
      </c>
      <c r="I130" s="67">
        <f t="shared" si="28"/>
        <v>1.748444899051913E-05</v>
      </c>
      <c r="J130" s="94" t="s">
        <v>67</v>
      </c>
      <c r="K130" s="96">
        <v>72334</v>
      </c>
    </row>
    <row r="131" spans="1:11" s="1" customFormat="1" ht="22.5">
      <c r="A131" s="24" t="s">
        <v>254</v>
      </c>
      <c r="B131" s="33" t="s">
        <v>327</v>
      </c>
      <c r="C131" s="43">
        <v>1</v>
      </c>
      <c r="D131" s="39" t="s">
        <v>32</v>
      </c>
      <c r="E131" s="65">
        <v>5.25</v>
      </c>
      <c r="F131" s="65">
        <v>29.75</v>
      </c>
      <c r="G131" s="66">
        <f>F131+E131</f>
        <v>35</v>
      </c>
      <c r="H131" s="66">
        <f>G131*C131</f>
        <v>35</v>
      </c>
      <c r="I131" s="67">
        <f>H131/$H$7</f>
        <v>5.159828960102609E-05</v>
      </c>
      <c r="J131" s="94" t="s">
        <v>67</v>
      </c>
      <c r="K131" s="96">
        <v>83465</v>
      </c>
    </row>
    <row r="132" spans="1:11" s="1" customFormat="1" ht="22.5">
      <c r="A132" s="24" t="s">
        <v>255</v>
      </c>
      <c r="B132" s="33" t="s">
        <v>302</v>
      </c>
      <c r="C132" s="43">
        <v>2</v>
      </c>
      <c r="D132" s="39" t="s">
        <v>32</v>
      </c>
      <c r="E132" s="65">
        <v>6.1</v>
      </c>
      <c r="F132" s="65">
        <v>34.63</v>
      </c>
      <c r="G132" s="66">
        <f t="shared" si="26"/>
        <v>40.730000000000004</v>
      </c>
      <c r="H132" s="66">
        <f t="shared" si="27"/>
        <v>81.46000000000001</v>
      </c>
      <c r="I132" s="67">
        <f t="shared" si="28"/>
        <v>0.00012009133345427389</v>
      </c>
      <c r="J132" s="94" t="s">
        <v>86</v>
      </c>
      <c r="K132" s="96"/>
    </row>
    <row r="133" spans="1:11" s="1" customFormat="1" ht="22.5">
      <c r="A133" s="24" t="s">
        <v>256</v>
      </c>
      <c r="B133" s="33" t="s">
        <v>303</v>
      </c>
      <c r="C133" s="43">
        <v>2</v>
      </c>
      <c r="D133" s="39" t="s">
        <v>32</v>
      </c>
      <c r="E133" s="65">
        <v>9.15</v>
      </c>
      <c r="F133" s="65">
        <v>36.69</v>
      </c>
      <c r="G133" s="66">
        <f t="shared" si="26"/>
        <v>45.839999999999996</v>
      </c>
      <c r="H133" s="66">
        <f t="shared" si="27"/>
        <v>91.67999999999999</v>
      </c>
      <c r="I133" s="67">
        <f t="shared" si="28"/>
        <v>0.00013515803401777348</v>
      </c>
      <c r="J133" s="94" t="s">
        <v>86</v>
      </c>
      <c r="K133" s="96"/>
    </row>
    <row r="134" spans="1:11" s="1" customFormat="1" ht="11.25" customHeight="1">
      <c r="A134" s="24" t="s">
        <v>315</v>
      </c>
      <c r="B134" s="38" t="s">
        <v>52</v>
      </c>
      <c r="C134" s="43">
        <v>15</v>
      </c>
      <c r="D134" s="39" t="s">
        <v>32</v>
      </c>
      <c r="E134" s="65">
        <v>0.73</v>
      </c>
      <c r="F134" s="65">
        <v>2.16</v>
      </c>
      <c r="G134" s="66">
        <f t="shared" si="26"/>
        <v>2.89</v>
      </c>
      <c r="H134" s="66">
        <f t="shared" si="27"/>
        <v>43.35</v>
      </c>
      <c r="I134" s="67">
        <f t="shared" si="28"/>
        <v>6.390816726298517E-05</v>
      </c>
      <c r="J134" s="94" t="s">
        <v>70</v>
      </c>
      <c r="K134" s="96">
        <v>72430</v>
      </c>
    </row>
    <row r="135" spans="1:11" s="1" customFormat="1" ht="12" customHeight="1">
      <c r="A135" s="24" t="s">
        <v>316</v>
      </c>
      <c r="B135" s="38" t="s">
        <v>90</v>
      </c>
      <c r="C135" s="43">
        <v>8</v>
      </c>
      <c r="D135" s="39" t="s">
        <v>32</v>
      </c>
      <c r="E135" s="65">
        <v>0.73</v>
      </c>
      <c r="F135" s="65">
        <v>2.16</v>
      </c>
      <c r="G135" s="66">
        <f t="shared" si="26"/>
        <v>2.89</v>
      </c>
      <c r="H135" s="66">
        <f t="shared" si="27"/>
        <v>23.12</v>
      </c>
      <c r="I135" s="67">
        <f t="shared" si="28"/>
        <v>3.40843558735921E-05</v>
      </c>
      <c r="J135" s="94" t="s">
        <v>70</v>
      </c>
      <c r="K135" s="96">
        <v>72430</v>
      </c>
    </row>
    <row r="136" spans="1:11" s="1" customFormat="1" ht="11.25" customHeight="1">
      <c r="A136" s="24" t="s">
        <v>317</v>
      </c>
      <c r="B136" s="38" t="s">
        <v>91</v>
      </c>
      <c r="C136" s="43">
        <v>14</v>
      </c>
      <c r="D136" s="39" t="s">
        <v>32</v>
      </c>
      <c r="E136" s="65">
        <v>0.73</v>
      </c>
      <c r="F136" s="65">
        <v>2.15</v>
      </c>
      <c r="G136" s="66">
        <f t="shared" si="26"/>
        <v>2.88</v>
      </c>
      <c r="H136" s="66">
        <f t="shared" si="27"/>
        <v>40.32</v>
      </c>
      <c r="I136" s="67">
        <f t="shared" si="28"/>
        <v>5.9441229620382064E-05</v>
      </c>
      <c r="J136" s="94" t="s">
        <v>70</v>
      </c>
      <c r="K136" s="96">
        <v>72440</v>
      </c>
    </row>
    <row r="137" spans="1:11" s="1" customFormat="1" ht="11.25" customHeight="1">
      <c r="A137" s="24" t="s">
        <v>337</v>
      </c>
      <c r="B137" s="38" t="s">
        <v>195</v>
      </c>
      <c r="C137" s="43">
        <v>7</v>
      </c>
      <c r="D137" s="39" t="s">
        <v>32</v>
      </c>
      <c r="E137" s="65">
        <v>0.73</v>
      </c>
      <c r="F137" s="65">
        <v>2.58</v>
      </c>
      <c r="G137" s="66">
        <f t="shared" si="26"/>
        <v>3.31</v>
      </c>
      <c r="H137" s="66">
        <f t="shared" si="27"/>
        <v>23.17</v>
      </c>
      <c r="I137" s="67">
        <f t="shared" si="28"/>
        <v>3.415806771587928E-05</v>
      </c>
      <c r="J137" s="94" t="s">
        <v>86</v>
      </c>
      <c r="K137" s="96"/>
    </row>
    <row r="138" spans="1:11" s="1" customFormat="1" ht="11.25" customHeight="1">
      <c r="A138" s="24" t="s">
        <v>338</v>
      </c>
      <c r="B138" s="38" t="s">
        <v>304</v>
      </c>
      <c r="C138" s="43">
        <v>3</v>
      </c>
      <c r="D138" s="39" t="s">
        <v>32</v>
      </c>
      <c r="E138" s="65">
        <v>0.73</v>
      </c>
      <c r="F138" s="65">
        <v>2.58</v>
      </c>
      <c r="G138" s="66">
        <f t="shared" si="26"/>
        <v>3.31</v>
      </c>
      <c r="H138" s="66">
        <f t="shared" si="27"/>
        <v>9.93</v>
      </c>
      <c r="I138" s="67">
        <f t="shared" si="28"/>
        <v>1.4639171878233974E-05</v>
      </c>
      <c r="J138" s="94" t="s">
        <v>86</v>
      </c>
      <c r="K138" s="96"/>
    </row>
    <row r="139" spans="1:11" s="1" customFormat="1" ht="11.25" customHeight="1">
      <c r="A139" s="17">
        <v>8</v>
      </c>
      <c r="B139" s="25" t="s">
        <v>20</v>
      </c>
      <c r="C139" s="21"/>
      <c r="D139" s="21"/>
      <c r="E139" s="22"/>
      <c r="F139" s="22"/>
      <c r="G139" s="73"/>
      <c r="H139" s="73"/>
      <c r="I139" s="74"/>
      <c r="J139" s="98"/>
      <c r="K139" s="103"/>
    </row>
    <row r="140" spans="1:11" s="1" customFormat="1" ht="67.5">
      <c r="A140" s="24" t="s">
        <v>257</v>
      </c>
      <c r="B140" s="35" t="s">
        <v>196</v>
      </c>
      <c r="C140" s="43">
        <v>68</v>
      </c>
      <c r="D140" s="18" t="s">
        <v>16</v>
      </c>
      <c r="E140" s="18">
        <v>27.15</v>
      </c>
      <c r="F140" s="65">
        <v>155.17</v>
      </c>
      <c r="G140" s="65">
        <f aca="true" t="shared" si="29" ref="G140:G146">F140+E140</f>
        <v>182.32</v>
      </c>
      <c r="H140" s="65">
        <f aca="true" t="shared" si="30" ref="H140:H146">G140*C140</f>
        <v>12397.76</v>
      </c>
      <c r="I140" s="77">
        <f aca="true" t="shared" si="31" ref="I140:I146">H140/$H$7</f>
        <v>0.018277234596686207</v>
      </c>
      <c r="J140" s="97" t="s">
        <v>86</v>
      </c>
      <c r="K140" s="96"/>
    </row>
    <row r="141" spans="1:11" s="1" customFormat="1" ht="56.25">
      <c r="A141" s="24" t="s">
        <v>258</v>
      </c>
      <c r="B141" s="33" t="s">
        <v>198</v>
      </c>
      <c r="C141" s="43">
        <v>96</v>
      </c>
      <c r="D141" s="18" t="s">
        <v>32</v>
      </c>
      <c r="E141" s="18">
        <v>19.56</v>
      </c>
      <c r="F141" s="65">
        <v>111.79</v>
      </c>
      <c r="G141" s="65">
        <f t="shared" si="29"/>
        <v>131.35</v>
      </c>
      <c r="H141" s="65">
        <f t="shared" si="30"/>
        <v>12609.599999999999</v>
      </c>
      <c r="I141" s="77">
        <f t="shared" si="31"/>
        <v>0.01858953693008853</v>
      </c>
      <c r="J141" s="97" t="s">
        <v>86</v>
      </c>
      <c r="K141" s="96"/>
    </row>
    <row r="142" spans="1:11" s="1" customFormat="1" ht="45">
      <c r="A142" s="24" t="s">
        <v>259</v>
      </c>
      <c r="B142" s="34" t="s">
        <v>199</v>
      </c>
      <c r="C142" s="43">
        <v>8</v>
      </c>
      <c r="D142" s="18" t="s">
        <v>16</v>
      </c>
      <c r="E142" s="18">
        <v>12.35</v>
      </c>
      <c r="F142" s="65">
        <v>70.62</v>
      </c>
      <c r="G142" s="65">
        <f t="shared" si="29"/>
        <v>82.97</v>
      </c>
      <c r="H142" s="65">
        <f t="shared" si="30"/>
        <v>663.76</v>
      </c>
      <c r="I142" s="77">
        <f t="shared" si="31"/>
        <v>0.0009785394487307737</v>
      </c>
      <c r="J142" s="97" t="s">
        <v>86</v>
      </c>
      <c r="K142" s="96"/>
    </row>
    <row r="143" spans="1:11" s="1" customFormat="1" ht="56.25">
      <c r="A143" s="24" t="s">
        <v>260</v>
      </c>
      <c r="B143" s="34" t="s">
        <v>200</v>
      </c>
      <c r="C143" s="43">
        <v>5</v>
      </c>
      <c r="D143" s="18" t="s">
        <v>16</v>
      </c>
      <c r="E143" s="65">
        <v>20.58</v>
      </c>
      <c r="F143" s="43">
        <v>117.64</v>
      </c>
      <c r="G143" s="65">
        <f t="shared" si="29"/>
        <v>138.22</v>
      </c>
      <c r="H143" s="65">
        <f t="shared" si="30"/>
        <v>691.1</v>
      </c>
      <c r="I143" s="77">
        <f t="shared" si="31"/>
        <v>0.001018845084093404</v>
      </c>
      <c r="J143" s="97" t="s">
        <v>86</v>
      </c>
      <c r="K143" s="96"/>
    </row>
    <row r="144" spans="1:11" s="1" customFormat="1" ht="22.5">
      <c r="A144" s="24" t="s">
        <v>261</v>
      </c>
      <c r="B144" s="34" t="s">
        <v>201</v>
      </c>
      <c r="C144" s="43">
        <v>11</v>
      </c>
      <c r="D144" s="18" t="s">
        <v>16</v>
      </c>
      <c r="E144" s="18">
        <v>10.5</v>
      </c>
      <c r="F144" s="65">
        <v>35</v>
      </c>
      <c r="G144" s="65">
        <f t="shared" si="29"/>
        <v>45.5</v>
      </c>
      <c r="H144" s="65">
        <f t="shared" si="30"/>
        <v>500.5</v>
      </c>
      <c r="I144" s="77">
        <f t="shared" si="31"/>
        <v>0.0007378555412946732</v>
      </c>
      <c r="J144" s="97" t="s">
        <v>86</v>
      </c>
      <c r="K144" s="96"/>
    </row>
    <row r="145" spans="1:11" s="1" customFormat="1" ht="56.25">
      <c r="A145" s="24" t="s">
        <v>262</v>
      </c>
      <c r="B145" s="34" t="s">
        <v>469</v>
      </c>
      <c r="C145" s="43">
        <v>38</v>
      </c>
      <c r="D145" s="18" t="s">
        <v>16</v>
      </c>
      <c r="E145" s="18">
        <v>139.26</v>
      </c>
      <c r="F145" s="65">
        <v>795.79</v>
      </c>
      <c r="G145" s="65">
        <f t="shared" si="29"/>
        <v>935.05</v>
      </c>
      <c r="H145" s="65">
        <f t="shared" si="30"/>
        <v>35531.9</v>
      </c>
      <c r="I145" s="77">
        <f t="shared" si="31"/>
        <v>0.05238243617927712</v>
      </c>
      <c r="J145" s="97" t="s">
        <v>86</v>
      </c>
      <c r="K145" s="96"/>
    </row>
    <row r="146" spans="1:11" s="1" customFormat="1" ht="67.5">
      <c r="A146" s="24" t="s">
        <v>517</v>
      </c>
      <c r="B146" s="34" t="s">
        <v>470</v>
      </c>
      <c r="C146" s="43">
        <v>4</v>
      </c>
      <c r="D146" s="18" t="s">
        <v>16</v>
      </c>
      <c r="E146" s="18">
        <v>253.77</v>
      </c>
      <c r="F146" s="65">
        <v>1450.14</v>
      </c>
      <c r="G146" s="65">
        <f t="shared" si="29"/>
        <v>1703.91</v>
      </c>
      <c r="H146" s="65">
        <f t="shared" si="30"/>
        <v>6815.64</v>
      </c>
      <c r="I146" s="77">
        <f t="shared" si="31"/>
        <v>0.01004786761532393</v>
      </c>
      <c r="J146" s="97" t="s">
        <v>86</v>
      </c>
      <c r="K146" s="96"/>
    </row>
    <row r="147" spans="1:11" s="1" customFormat="1" ht="11.25" customHeight="1">
      <c r="A147" s="17">
        <v>9</v>
      </c>
      <c r="B147" s="25" t="s">
        <v>535</v>
      </c>
      <c r="C147" s="21"/>
      <c r="D147" s="21"/>
      <c r="E147" s="22"/>
      <c r="F147" s="22"/>
      <c r="G147" s="73"/>
      <c r="H147" s="73"/>
      <c r="I147" s="74"/>
      <c r="J147" s="98"/>
      <c r="K147" s="103"/>
    </row>
    <row r="148" spans="1:11" s="1" customFormat="1" ht="11.25">
      <c r="A148" s="24" t="s">
        <v>263</v>
      </c>
      <c r="B148" s="34" t="s">
        <v>341</v>
      </c>
      <c r="C148" s="65">
        <v>11</v>
      </c>
      <c r="D148" s="48" t="s">
        <v>16</v>
      </c>
      <c r="E148" s="64">
        <v>0.74</v>
      </c>
      <c r="F148" s="64">
        <v>4.19</v>
      </c>
      <c r="G148" s="66">
        <f>F148+E148</f>
        <v>4.930000000000001</v>
      </c>
      <c r="H148" s="66">
        <f>G148*C148</f>
        <v>54.230000000000004</v>
      </c>
      <c r="I148" s="67">
        <f aca="true" t="shared" si="32" ref="I148:I211">H148/$H$7</f>
        <v>7.994786414467557E-05</v>
      </c>
      <c r="J148" s="92" t="s">
        <v>67</v>
      </c>
      <c r="K148" s="115">
        <v>83440</v>
      </c>
    </row>
    <row r="149" spans="1:11" s="1" customFormat="1" ht="11.25">
      <c r="A149" s="24" t="s">
        <v>402</v>
      </c>
      <c r="B149" s="34" t="s">
        <v>342</v>
      </c>
      <c r="C149" s="65">
        <v>1</v>
      </c>
      <c r="D149" s="48" t="s">
        <v>16</v>
      </c>
      <c r="E149" s="65">
        <v>1.48</v>
      </c>
      <c r="F149" s="65">
        <v>8.41</v>
      </c>
      <c r="G149" s="66">
        <f aca="true" t="shared" si="33" ref="G149:G212">F149+E149</f>
        <v>9.89</v>
      </c>
      <c r="H149" s="66">
        <f aca="true" t="shared" si="34" ref="H149:H212">G149*C149</f>
        <v>9.89</v>
      </c>
      <c r="I149" s="67">
        <f t="shared" si="32"/>
        <v>1.458020240440423E-05</v>
      </c>
      <c r="J149" s="99" t="s">
        <v>67</v>
      </c>
      <c r="K149" s="116" t="s">
        <v>456</v>
      </c>
    </row>
    <row r="150" spans="1:11" s="1" customFormat="1" ht="11.25">
      <c r="A150" s="24" t="s">
        <v>403</v>
      </c>
      <c r="B150" s="34" t="s">
        <v>343</v>
      </c>
      <c r="C150" s="65">
        <v>100</v>
      </c>
      <c r="D150" s="48" t="s">
        <v>1</v>
      </c>
      <c r="E150" s="65">
        <v>0.4</v>
      </c>
      <c r="F150" s="65">
        <v>2.23</v>
      </c>
      <c r="G150" s="66">
        <f t="shared" si="33"/>
        <v>2.63</v>
      </c>
      <c r="H150" s="66">
        <f t="shared" si="34"/>
        <v>263</v>
      </c>
      <c r="I150" s="67">
        <f t="shared" si="32"/>
        <v>0.0003877242904305675</v>
      </c>
      <c r="J150" s="99" t="s">
        <v>67</v>
      </c>
      <c r="K150" s="116" t="s">
        <v>88</v>
      </c>
    </row>
    <row r="151" spans="1:11" s="1" customFormat="1" ht="11.25">
      <c r="A151" s="24" t="s">
        <v>404</v>
      </c>
      <c r="B151" s="34" t="s">
        <v>344</v>
      </c>
      <c r="C151" s="65">
        <v>100</v>
      </c>
      <c r="D151" s="48" t="s">
        <v>1</v>
      </c>
      <c r="E151" s="65">
        <v>0.4</v>
      </c>
      <c r="F151" s="65">
        <v>2.23</v>
      </c>
      <c r="G151" s="66">
        <f t="shared" si="33"/>
        <v>2.63</v>
      </c>
      <c r="H151" s="66">
        <f t="shared" si="34"/>
        <v>263</v>
      </c>
      <c r="I151" s="67">
        <f t="shared" si="32"/>
        <v>0.0003877242904305675</v>
      </c>
      <c r="J151" s="99" t="s">
        <v>67</v>
      </c>
      <c r="K151" s="116" t="s">
        <v>88</v>
      </c>
    </row>
    <row r="152" spans="1:11" s="1" customFormat="1" ht="11.25">
      <c r="A152" s="24" t="s">
        <v>405</v>
      </c>
      <c r="B152" s="34" t="s">
        <v>345</v>
      </c>
      <c r="C152" s="65">
        <v>50</v>
      </c>
      <c r="D152" s="48" t="s">
        <v>1</v>
      </c>
      <c r="E152" s="65">
        <v>0.4</v>
      </c>
      <c r="F152" s="65">
        <v>2.23</v>
      </c>
      <c r="G152" s="66">
        <f t="shared" si="33"/>
        <v>2.63</v>
      </c>
      <c r="H152" s="66">
        <f t="shared" si="34"/>
        <v>131.5</v>
      </c>
      <c r="I152" s="67">
        <f t="shared" si="32"/>
        <v>0.00019386214521528375</v>
      </c>
      <c r="J152" s="99" t="s">
        <v>67</v>
      </c>
      <c r="K152" s="116" t="s">
        <v>88</v>
      </c>
    </row>
    <row r="153" spans="1:11" s="1" customFormat="1" ht="11.25">
      <c r="A153" s="24" t="s">
        <v>406</v>
      </c>
      <c r="B153" s="34" t="s">
        <v>346</v>
      </c>
      <c r="C153" s="65">
        <v>50</v>
      </c>
      <c r="D153" s="48" t="s">
        <v>1</v>
      </c>
      <c r="E153" s="65">
        <v>0.4</v>
      </c>
      <c r="F153" s="65">
        <v>2.23</v>
      </c>
      <c r="G153" s="66">
        <f t="shared" si="33"/>
        <v>2.63</v>
      </c>
      <c r="H153" s="66">
        <f t="shared" si="34"/>
        <v>131.5</v>
      </c>
      <c r="I153" s="67">
        <f t="shared" si="32"/>
        <v>0.00019386214521528375</v>
      </c>
      <c r="J153" s="99" t="s">
        <v>67</v>
      </c>
      <c r="K153" s="116" t="s">
        <v>88</v>
      </c>
    </row>
    <row r="154" spans="1:11" s="1" customFormat="1" ht="11.25">
      <c r="A154" s="24" t="s">
        <v>407</v>
      </c>
      <c r="B154" s="34" t="s">
        <v>347</v>
      </c>
      <c r="C154" s="65">
        <v>1</v>
      </c>
      <c r="D154" s="48" t="s">
        <v>16</v>
      </c>
      <c r="E154" s="65">
        <v>350</v>
      </c>
      <c r="F154" s="65">
        <v>1800</v>
      </c>
      <c r="G154" s="66">
        <f t="shared" si="33"/>
        <v>2150</v>
      </c>
      <c r="H154" s="66">
        <f t="shared" si="34"/>
        <v>2150</v>
      </c>
      <c r="I154" s="67">
        <f t="shared" si="32"/>
        <v>0.0031696092183487456</v>
      </c>
      <c r="J154" s="99" t="s">
        <v>86</v>
      </c>
      <c r="K154" s="116"/>
    </row>
    <row r="155" spans="1:11" s="1" customFormat="1" ht="22.5">
      <c r="A155" s="24" t="s">
        <v>408</v>
      </c>
      <c r="B155" s="34" t="s">
        <v>348</v>
      </c>
      <c r="C155" s="65">
        <v>6</v>
      </c>
      <c r="D155" s="48" t="s">
        <v>16</v>
      </c>
      <c r="E155" s="65">
        <v>40</v>
      </c>
      <c r="F155" s="65">
        <v>100</v>
      </c>
      <c r="G155" s="66">
        <f t="shared" si="33"/>
        <v>140</v>
      </c>
      <c r="H155" s="66">
        <f t="shared" si="34"/>
        <v>840</v>
      </c>
      <c r="I155" s="67">
        <f t="shared" si="32"/>
        <v>0.0012383589504246263</v>
      </c>
      <c r="J155" s="99" t="s">
        <v>86</v>
      </c>
      <c r="K155" s="116"/>
    </row>
    <row r="156" spans="1:11" s="1" customFormat="1" ht="11.25">
      <c r="A156" s="24" t="s">
        <v>409</v>
      </c>
      <c r="B156" s="34" t="s">
        <v>349</v>
      </c>
      <c r="C156" s="65">
        <v>3</v>
      </c>
      <c r="D156" s="48" t="s">
        <v>16</v>
      </c>
      <c r="E156" s="65">
        <v>40</v>
      </c>
      <c r="F156" s="65">
        <v>100</v>
      </c>
      <c r="G156" s="66">
        <f t="shared" si="33"/>
        <v>140</v>
      </c>
      <c r="H156" s="66">
        <f t="shared" si="34"/>
        <v>420</v>
      </c>
      <c r="I156" s="67">
        <f t="shared" si="32"/>
        <v>0.0006191794752123132</v>
      </c>
      <c r="J156" s="99" t="s">
        <v>86</v>
      </c>
      <c r="K156" s="116"/>
    </row>
    <row r="157" spans="1:11" s="1" customFormat="1" ht="11.25">
      <c r="A157" s="24" t="s">
        <v>410</v>
      </c>
      <c r="B157" s="34" t="s">
        <v>350</v>
      </c>
      <c r="C157" s="65">
        <v>3</v>
      </c>
      <c r="D157" s="48" t="s">
        <v>16</v>
      </c>
      <c r="E157" s="65">
        <v>12</v>
      </c>
      <c r="F157" s="65">
        <v>40</v>
      </c>
      <c r="G157" s="66">
        <f t="shared" si="33"/>
        <v>52</v>
      </c>
      <c r="H157" s="66">
        <f t="shared" si="34"/>
        <v>156</v>
      </c>
      <c r="I157" s="67">
        <f t="shared" si="32"/>
        <v>0.000229980947936002</v>
      </c>
      <c r="J157" s="99" t="s">
        <v>86</v>
      </c>
      <c r="K157" s="116"/>
    </row>
    <row r="158" spans="1:11" s="1" customFormat="1" ht="11.25">
      <c r="A158" s="24" t="s">
        <v>411</v>
      </c>
      <c r="B158" s="34" t="s">
        <v>351</v>
      </c>
      <c r="C158" s="65">
        <v>3</v>
      </c>
      <c r="D158" s="48" t="s">
        <v>16</v>
      </c>
      <c r="E158" s="65">
        <v>12</v>
      </c>
      <c r="F158" s="65">
        <v>40</v>
      </c>
      <c r="G158" s="66">
        <f t="shared" si="33"/>
        <v>52</v>
      </c>
      <c r="H158" s="66">
        <f t="shared" si="34"/>
        <v>156</v>
      </c>
      <c r="I158" s="67">
        <f t="shared" si="32"/>
        <v>0.000229980947936002</v>
      </c>
      <c r="J158" s="99" t="s">
        <v>86</v>
      </c>
      <c r="K158" s="116"/>
    </row>
    <row r="159" spans="1:11" s="1" customFormat="1" ht="11.25">
      <c r="A159" s="24" t="s">
        <v>412</v>
      </c>
      <c r="B159" s="34" t="s">
        <v>352</v>
      </c>
      <c r="C159" s="65">
        <v>4</v>
      </c>
      <c r="D159" s="48" t="s">
        <v>353</v>
      </c>
      <c r="E159" s="65">
        <v>80</v>
      </c>
      <c r="F159" s="65">
        <v>240</v>
      </c>
      <c r="G159" s="66">
        <f t="shared" si="33"/>
        <v>320</v>
      </c>
      <c r="H159" s="66">
        <f t="shared" si="34"/>
        <v>1280</v>
      </c>
      <c r="I159" s="67">
        <f t="shared" si="32"/>
        <v>0.0018870231625518115</v>
      </c>
      <c r="J159" s="99" t="s">
        <v>86</v>
      </c>
      <c r="K159" s="116"/>
    </row>
    <row r="160" spans="1:11" s="1" customFormat="1" ht="11.25">
      <c r="A160" s="24" t="s">
        <v>413</v>
      </c>
      <c r="B160" s="34" t="s">
        <v>354</v>
      </c>
      <c r="C160" s="65">
        <v>3</v>
      </c>
      <c r="D160" s="48" t="s">
        <v>16</v>
      </c>
      <c r="E160" s="65">
        <v>15</v>
      </c>
      <c r="F160" s="65">
        <v>50</v>
      </c>
      <c r="G160" s="66">
        <f t="shared" si="33"/>
        <v>65</v>
      </c>
      <c r="H160" s="66">
        <f t="shared" si="34"/>
        <v>195</v>
      </c>
      <c r="I160" s="67">
        <f t="shared" si="32"/>
        <v>0.00028747618492000254</v>
      </c>
      <c r="J160" s="99" t="s">
        <v>86</v>
      </c>
      <c r="K160" s="116"/>
    </row>
    <row r="161" spans="1:11" s="1" customFormat="1" ht="11.25">
      <c r="A161" s="24" t="s">
        <v>414</v>
      </c>
      <c r="B161" s="34" t="s">
        <v>355</v>
      </c>
      <c r="C161" s="65">
        <v>1</v>
      </c>
      <c r="D161" s="48" t="s">
        <v>16</v>
      </c>
      <c r="E161" s="65">
        <v>12</v>
      </c>
      <c r="F161" s="65">
        <v>50</v>
      </c>
      <c r="G161" s="66">
        <f t="shared" si="33"/>
        <v>62</v>
      </c>
      <c r="H161" s="66">
        <f t="shared" si="34"/>
        <v>62</v>
      </c>
      <c r="I161" s="67">
        <f t="shared" si="32"/>
        <v>9.140268443610336E-05</v>
      </c>
      <c r="J161" s="99" t="s">
        <v>86</v>
      </c>
      <c r="K161" s="116"/>
    </row>
    <row r="162" spans="1:11" s="1" customFormat="1" ht="11.25">
      <c r="A162" s="24" t="s">
        <v>415</v>
      </c>
      <c r="B162" s="34" t="s">
        <v>356</v>
      </c>
      <c r="C162" s="65">
        <v>1</v>
      </c>
      <c r="D162" s="48" t="s">
        <v>16</v>
      </c>
      <c r="E162" s="65">
        <v>140</v>
      </c>
      <c r="F162" s="65">
        <v>400</v>
      </c>
      <c r="G162" s="66">
        <f t="shared" si="33"/>
        <v>540</v>
      </c>
      <c r="H162" s="66">
        <f t="shared" si="34"/>
        <v>540</v>
      </c>
      <c r="I162" s="67">
        <f t="shared" si="32"/>
        <v>0.0007960878967015455</v>
      </c>
      <c r="J162" s="99" t="s">
        <v>86</v>
      </c>
      <c r="K162" s="116"/>
    </row>
    <row r="163" spans="1:11" s="1" customFormat="1" ht="11.25">
      <c r="A163" s="24" t="s">
        <v>416</v>
      </c>
      <c r="B163" s="34" t="s">
        <v>357</v>
      </c>
      <c r="C163" s="65">
        <v>22</v>
      </c>
      <c r="D163" s="48" t="s">
        <v>16</v>
      </c>
      <c r="E163" s="65">
        <v>6</v>
      </c>
      <c r="F163" s="65">
        <v>36</v>
      </c>
      <c r="G163" s="66">
        <f t="shared" si="33"/>
        <v>42</v>
      </c>
      <c r="H163" s="66">
        <f t="shared" si="34"/>
        <v>924</v>
      </c>
      <c r="I163" s="67">
        <f t="shared" si="32"/>
        <v>0.0013621948454670889</v>
      </c>
      <c r="J163" s="99" t="s">
        <v>86</v>
      </c>
      <c r="K163" s="116"/>
    </row>
    <row r="164" spans="1:11" s="1" customFormat="1" ht="11.25">
      <c r="A164" s="24" t="s">
        <v>417</v>
      </c>
      <c r="B164" s="34" t="s">
        <v>358</v>
      </c>
      <c r="C164" s="65">
        <v>1</v>
      </c>
      <c r="D164" s="48" t="s">
        <v>16</v>
      </c>
      <c r="E164" s="65"/>
      <c r="F164" s="65">
        <v>300</v>
      </c>
      <c r="G164" s="66">
        <f t="shared" si="33"/>
        <v>300</v>
      </c>
      <c r="H164" s="66">
        <f t="shared" si="34"/>
        <v>300</v>
      </c>
      <c r="I164" s="67">
        <f t="shared" si="32"/>
        <v>0.00044227105372308083</v>
      </c>
      <c r="J164" s="99" t="s">
        <v>86</v>
      </c>
      <c r="K164" s="116"/>
    </row>
    <row r="165" spans="1:11" s="1" customFormat="1" ht="11.25">
      <c r="A165" s="24" t="s">
        <v>418</v>
      </c>
      <c r="B165" s="34" t="s">
        <v>359</v>
      </c>
      <c r="C165" s="65">
        <v>15</v>
      </c>
      <c r="D165" s="48" t="s">
        <v>360</v>
      </c>
      <c r="E165" s="65">
        <v>15.89</v>
      </c>
      <c r="F165" s="65">
        <v>46</v>
      </c>
      <c r="G165" s="66">
        <f t="shared" si="33"/>
        <v>61.89</v>
      </c>
      <c r="H165" s="66">
        <f t="shared" si="34"/>
        <v>928.35</v>
      </c>
      <c r="I165" s="67">
        <f t="shared" si="32"/>
        <v>0.0013686077757460737</v>
      </c>
      <c r="J165" s="99" t="s">
        <v>86</v>
      </c>
      <c r="K165" s="116"/>
    </row>
    <row r="166" spans="1:11" s="1" customFormat="1" ht="11.25">
      <c r="A166" s="24" t="s">
        <v>419</v>
      </c>
      <c r="B166" s="34" t="s">
        <v>361</v>
      </c>
      <c r="C166" s="65">
        <v>5</v>
      </c>
      <c r="D166" s="48" t="s">
        <v>16</v>
      </c>
      <c r="E166" s="65">
        <v>1.95</v>
      </c>
      <c r="F166" s="65">
        <v>3.46</v>
      </c>
      <c r="G166" s="66">
        <f t="shared" si="33"/>
        <v>5.41</v>
      </c>
      <c r="H166" s="66">
        <f t="shared" si="34"/>
        <v>27.05</v>
      </c>
      <c r="I166" s="67">
        <f t="shared" si="32"/>
        <v>3.987810667736445E-05</v>
      </c>
      <c r="J166" s="99" t="s">
        <v>86</v>
      </c>
      <c r="K166" s="116"/>
    </row>
    <row r="167" spans="1:11" s="1" customFormat="1" ht="11.25">
      <c r="A167" s="24" t="s">
        <v>420</v>
      </c>
      <c r="B167" s="34" t="s">
        <v>362</v>
      </c>
      <c r="C167" s="65">
        <v>3</v>
      </c>
      <c r="D167" s="48" t="s">
        <v>16</v>
      </c>
      <c r="E167" s="65">
        <v>35</v>
      </c>
      <c r="F167" s="65">
        <v>100</v>
      </c>
      <c r="G167" s="66">
        <f t="shared" si="33"/>
        <v>135</v>
      </c>
      <c r="H167" s="66">
        <f t="shared" si="34"/>
        <v>405</v>
      </c>
      <c r="I167" s="67">
        <f t="shared" si="32"/>
        <v>0.0005970659225261591</v>
      </c>
      <c r="J167" s="99" t="s">
        <v>86</v>
      </c>
      <c r="K167" s="116"/>
    </row>
    <row r="168" spans="1:11" s="1" customFormat="1" ht="11.25">
      <c r="A168" s="24" t="s">
        <v>421</v>
      </c>
      <c r="B168" s="34" t="s">
        <v>363</v>
      </c>
      <c r="C168" s="65">
        <v>3</v>
      </c>
      <c r="D168" s="48" t="s">
        <v>364</v>
      </c>
      <c r="E168" s="65">
        <v>25</v>
      </c>
      <c r="F168" s="65">
        <v>100</v>
      </c>
      <c r="G168" s="66">
        <f t="shared" si="33"/>
        <v>125</v>
      </c>
      <c r="H168" s="66">
        <f t="shared" si="34"/>
        <v>375</v>
      </c>
      <c r="I168" s="67">
        <f t="shared" si="32"/>
        <v>0.000552838817153851</v>
      </c>
      <c r="J168" s="99" t="s">
        <v>86</v>
      </c>
      <c r="K168" s="116"/>
    </row>
    <row r="169" spans="1:11" s="1" customFormat="1" ht="11.25">
      <c r="A169" s="24" t="s">
        <v>422</v>
      </c>
      <c r="B169" s="34" t="s">
        <v>365</v>
      </c>
      <c r="C169" s="65">
        <v>4</v>
      </c>
      <c r="D169" s="48" t="s">
        <v>16</v>
      </c>
      <c r="E169" s="65"/>
      <c r="F169" s="65">
        <v>120</v>
      </c>
      <c r="G169" s="66">
        <f t="shared" si="33"/>
        <v>120</v>
      </c>
      <c r="H169" s="66">
        <f t="shared" si="34"/>
        <v>480</v>
      </c>
      <c r="I169" s="67">
        <f t="shared" si="32"/>
        <v>0.0007076336859569293</v>
      </c>
      <c r="J169" s="99" t="s">
        <v>86</v>
      </c>
      <c r="K169" s="116"/>
    </row>
    <row r="170" spans="1:11" s="1" customFormat="1" ht="11.25">
      <c r="A170" s="24" t="s">
        <v>423</v>
      </c>
      <c r="B170" s="34" t="s">
        <v>366</v>
      </c>
      <c r="C170" s="65">
        <v>5</v>
      </c>
      <c r="D170" s="48" t="s">
        <v>16</v>
      </c>
      <c r="E170" s="65">
        <v>7.33</v>
      </c>
      <c r="F170" s="65">
        <v>7.89</v>
      </c>
      <c r="G170" s="66">
        <f t="shared" si="33"/>
        <v>15.219999999999999</v>
      </c>
      <c r="H170" s="66">
        <f t="shared" si="34"/>
        <v>76.1</v>
      </c>
      <c r="I170" s="67">
        <f t="shared" si="32"/>
        <v>0.00011218942396108815</v>
      </c>
      <c r="J170" s="99" t="s">
        <v>86</v>
      </c>
      <c r="K170" s="116"/>
    </row>
    <row r="171" spans="1:11" s="1" customFormat="1" ht="11.25">
      <c r="A171" s="24" t="s">
        <v>424</v>
      </c>
      <c r="B171" s="34" t="s">
        <v>367</v>
      </c>
      <c r="C171" s="65">
        <v>60</v>
      </c>
      <c r="D171" s="48" t="s">
        <v>360</v>
      </c>
      <c r="E171" s="65">
        <v>2.07</v>
      </c>
      <c r="F171" s="65">
        <v>4.82</v>
      </c>
      <c r="G171" s="66">
        <f t="shared" si="33"/>
        <v>6.890000000000001</v>
      </c>
      <c r="H171" s="66">
        <f t="shared" si="34"/>
        <v>413.40000000000003</v>
      </c>
      <c r="I171" s="67">
        <f t="shared" si="32"/>
        <v>0.0006094495120304054</v>
      </c>
      <c r="J171" s="99" t="s">
        <v>86</v>
      </c>
      <c r="K171" s="116"/>
    </row>
    <row r="172" spans="1:11" s="1" customFormat="1" ht="11.25">
      <c r="A172" s="24" t="s">
        <v>425</v>
      </c>
      <c r="B172" s="34" t="s">
        <v>368</v>
      </c>
      <c r="C172" s="65">
        <v>2</v>
      </c>
      <c r="D172" s="48" t="s">
        <v>16</v>
      </c>
      <c r="E172" s="65">
        <v>48.88</v>
      </c>
      <c r="F172" s="65">
        <v>25.15</v>
      </c>
      <c r="G172" s="66">
        <f t="shared" si="33"/>
        <v>74.03</v>
      </c>
      <c r="H172" s="66">
        <f t="shared" si="34"/>
        <v>148.06</v>
      </c>
      <c r="I172" s="67">
        <f t="shared" si="32"/>
        <v>0.0002182755073807978</v>
      </c>
      <c r="J172" s="99" t="s">
        <v>86</v>
      </c>
      <c r="K172" s="116"/>
    </row>
    <row r="173" spans="1:11" s="1" customFormat="1" ht="11.25">
      <c r="A173" s="24" t="s">
        <v>426</v>
      </c>
      <c r="B173" s="34" t="s">
        <v>369</v>
      </c>
      <c r="C173" s="65">
        <v>1</v>
      </c>
      <c r="D173" s="48" t="s">
        <v>360</v>
      </c>
      <c r="E173" s="65">
        <v>180</v>
      </c>
      <c r="F173" s="65">
        <v>2200</v>
      </c>
      <c r="G173" s="66">
        <f t="shared" si="33"/>
        <v>2380</v>
      </c>
      <c r="H173" s="66">
        <f t="shared" si="34"/>
        <v>2380</v>
      </c>
      <c r="I173" s="67">
        <f t="shared" si="32"/>
        <v>0.0035086836928697744</v>
      </c>
      <c r="J173" s="99" t="s">
        <v>86</v>
      </c>
      <c r="K173" s="116"/>
    </row>
    <row r="174" spans="1:11" s="1" customFormat="1" ht="22.5">
      <c r="A174" s="24" t="s">
        <v>427</v>
      </c>
      <c r="B174" s="34" t="s">
        <v>370</v>
      </c>
      <c r="C174" s="65">
        <v>1</v>
      </c>
      <c r="D174" s="48" t="s">
        <v>360</v>
      </c>
      <c r="E174" s="65">
        <v>120</v>
      </c>
      <c r="F174" s="65">
        <v>960</v>
      </c>
      <c r="G174" s="66">
        <f t="shared" si="33"/>
        <v>1080</v>
      </c>
      <c r="H174" s="66">
        <f t="shared" si="34"/>
        <v>1080</v>
      </c>
      <c r="I174" s="67">
        <f t="shared" si="32"/>
        <v>0.001592175793403091</v>
      </c>
      <c r="J174" s="99" t="s">
        <v>86</v>
      </c>
      <c r="K174" s="116"/>
    </row>
    <row r="175" spans="1:11" s="1" customFormat="1" ht="22.5">
      <c r="A175" s="24" t="s">
        <v>428</v>
      </c>
      <c r="B175" s="34" t="s">
        <v>371</v>
      </c>
      <c r="C175" s="65">
        <v>6</v>
      </c>
      <c r="D175" s="48" t="s">
        <v>360</v>
      </c>
      <c r="E175" s="65">
        <v>60</v>
      </c>
      <c r="F175" s="65">
        <v>200</v>
      </c>
      <c r="G175" s="66">
        <f t="shared" si="33"/>
        <v>260</v>
      </c>
      <c r="H175" s="66">
        <f t="shared" si="34"/>
        <v>1560</v>
      </c>
      <c r="I175" s="67">
        <f t="shared" si="32"/>
        <v>0.0022998094793600203</v>
      </c>
      <c r="J175" s="99" t="s">
        <v>86</v>
      </c>
      <c r="K175" s="116"/>
    </row>
    <row r="176" spans="1:11" s="1" customFormat="1" ht="11.25">
      <c r="A176" s="24" t="s">
        <v>429</v>
      </c>
      <c r="B176" s="34" t="s">
        <v>372</v>
      </c>
      <c r="C176" s="65">
        <v>21</v>
      </c>
      <c r="D176" s="48" t="s">
        <v>360</v>
      </c>
      <c r="E176" s="65">
        <v>30</v>
      </c>
      <c r="F176" s="65">
        <v>90</v>
      </c>
      <c r="G176" s="66">
        <f t="shared" si="33"/>
        <v>120</v>
      </c>
      <c r="H176" s="66">
        <f t="shared" si="34"/>
        <v>2520</v>
      </c>
      <c r="I176" s="67">
        <f t="shared" si="32"/>
        <v>0.003715076851273879</v>
      </c>
      <c r="J176" s="99" t="s">
        <v>86</v>
      </c>
      <c r="K176" s="116"/>
    </row>
    <row r="177" spans="1:11" s="1" customFormat="1" ht="11.25">
      <c r="A177" s="24" t="s">
        <v>430</v>
      </c>
      <c r="B177" s="34" t="s">
        <v>373</v>
      </c>
      <c r="C177" s="65">
        <v>50</v>
      </c>
      <c r="D177" s="48" t="s">
        <v>1</v>
      </c>
      <c r="E177" s="65">
        <v>30</v>
      </c>
      <c r="F177" s="65">
        <v>80</v>
      </c>
      <c r="G177" s="66">
        <f t="shared" si="33"/>
        <v>110</v>
      </c>
      <c r="H177" s="66">
        <f t="shared" si="34"/>
        <v>5500</v>
      </c>
      <c r="I177" s="67">
        <f t="shared" si="32"/>
        <v>0.008108302651589815</v>
      </c>
      <c r="J177" s="99" t="s">
        <v>86</v>
      </c>
      <c r="K177" s="116"/>
    </row>
    <row r="178" spans="1:11" s="1" customFormat="1" ht="11.25">
      <c r="A178" s="24" t="s">
        <v>431</v>
      </c>
      <c r="B178" s="34" t="s">
        <v>374</v>
      </c>
      <c r="C178" s="65">
        <v>2</v>
      </c>
      <c r="D178" s="48" t="s">
        <v>360</v>
      </c>
      <c r="E178" s="65">
        <v>15</v>
      </c>
      <c r="F178" s="65">
        <v>50</v>
      </c>
      <c r="G178" s="66">
        <f t="shared" si="33"/>
        <v>65</v>
      </c>
      <c r="H178" s="66">
        <f t="shared" si="34"/>
        <v>130</v>
      </c>
      <c r="I178" s="67">
        <f t="shared" si="32"/>
        <v>0.00019165078994666835</v>
      </c>
      <c r="J178" s="99" t="s">
        <v>86</v>
      </c>
      <c r="K178" s="116"/>
    </row>
    <row r="179" spans="1:11" s="1" customFormat="1" ht="11.25">
      <c r="A179" s="24" t="s">
        <v>432</v>
      </c>
      <c r="B179" s="34" t="s">
        <v>375</v>
      </c>
      <c r="C179" s="65">
        <v>15</v>
      </c>
      <c r="D179" s="48" t="s">
        <v>360</v>
      </c>
      <c r="E179" s="65">
        <v>7.3</v>
      </c>
      <c r="F179" s="65">
        <v>22.65</v>
      </c>
      <c r="G179" s="66">
        <f t="shared" si="33"/>
        <v>29.95</v>
      </c>
      <c r="H179" s="66">
        <f t="shared" si="34"/>
        <v>449.25</v>
      </c>
      <c r="I179" s="67">
        <f t="shared" si="32"/>
        <v>0.0006623009029503135</v>
      </c>
      <c r="J179" s="99" t="s">
        <v>70</v>
      </c>
      <c r="K179" s="116" t="s">
        <v>573</v>
      </c>
    </row>
    <row r="180" spans="1:11" s="1" customFormat="1" ht="11.25">
      <c r="A180" s="24" t="s">
        <v>433</v>
      </c>
      <c r="B180" s="34" t="s">
        <v>376</v>
      </c>
      <c r="C180" s="65">
        <v>102</v>
      </c>
      <c r="D180" s="48" t="s">
        <v>1</v>
      </c>
      <c r="E180" s="65">
        <v>5.27</v>
      </c>
      <c r="F180" s="65">
        <v>29.87</v>
      </c>
      <c r="G180" s="66">
        <f t="shared" si="33"/>
        <v>35.14</v>
      </c>
      <c r="H180" s="66">
        <f t="shared" si="34"/>
        <v>3584.28</v>
      </c>
      <c r="I180" s="67">
        <f t="shared" si="32"/>
        <v>0.005284077641461881</v>
      </c>
      <c r="J180" s="99" t="s">
        <v>67</v>
      </c>
      <c r="K180" s="116" t="s">
        <v>457</v>
      </c>
    </row>
    <row r="181" spans="1:11" s="1" customFormat="1" ht="11.25">
      <c r="A181" s="24" t="s">
        <v>434</v>
      </c>
      <c r="B181" s="34" t="s">
        <v>377</v>
      </c>
      <c r="C181" s="65">
        <v>76</v>
      </c>
      <c r="D181" s="48" t="s">
        <v>360</v>
      </c>
      <c r="E181" s="65">
        <v>3</v>
      </c>
      <c r="F181" s="65">
        <v>9.2</v>
      </c>
      <c r="G181" s="66">
        <f t="shared" si="33"/>
        <v>12.2</v>
      </c>
      <c r="H181" s="66">
        <f t="shared" si="34"/>
        <v>927.1999999999999</v>
      </c>
      <c r="I181" s="67">
        <f t="shared" si="32"/>
        <v>0.0013669124033734684</v>
      </c>
      <c r="J181" s="99" t="s">
        <v>86</v>
      </c>
      <c r="K181" s="116"/>
    </row>
    <row r="182" spans="1:11" s="1" customFormat="1" ht="11.25">
      <c r="A182" s="24" t="s">
        <v>435</v>
      </c>
      <c r="B182" s="34" t="s">
        <v>378</v>
      </c>
      <c r="C182" s="65">
        <v>3</v>
      </c>
      <c r="D182" s="48" t="s">
        <v>360</v>
      </c>
      <c r="E182" s="65">
        <v>15</v>
      </c>
      <c r="F182" s="65">
        <v>50</v>
      </c>
      <c r="G182" s="66">
        <f t="shared" si="33"/>
        <v>65</v>
      </c>
      <c r="H182" s="66">
        <f t="shared" si="34"/>
        <v>195</v>
      </c>
      <c r="I182" s="67">
        <f t="shared" si="32"/>
        <v>0.00028747618492000254</v>
      </c>
      <c r="J182" s="99" t="s">
        <v>86</v>
      </c>
      <c r="K182" s="116"/>
    </row>
    <row r="183" spans="1:11" s="1" customFormat="1" ht="11.25">
      <c r="A183" s="24" t="s">
        <v>436</v>
      </c>
      <c r="B183" s="34" t="s">
        <v>379</v>
      </c>
      <c r="C183" s="65">
        <v>2.5</v>
      </c>
      <c r="D183" s="48" t="s">
        <v>380</v>
      </c>
      <c r="E183" s="65">
        <v>40</v>
      </c>
      <c r="F183" s="65">
        <v>50</v>
      </c>
      <c r="G183" s="66">
        <f t="shared" si="33"/>
        <v>90</v>
      </c>
      <c r="H183" s="66">
        <f t="shared" si="34"/>
        <v>225</v>
      </c>
      <c r="I183" s="67">
        <f t="shared" si="32"/>
        <v>0.0003317032902923106</v>
      </c>
      <c r="J183" s="99" t="s">
        <v>86</v>
      </c>
      <c r="K183" s="116"/>
    </row>
    <row r="184" spans="1:11" s="1" customFormat="1" ht="67.5">
      <c r="A184" s="24" t="s">
        <v>437</v>
      </c>
      <c r="B184" s="34" t="s">
        <v>381</v>
      </c>
      <c r="C184" s="65">
        <v>3</v>
      </c>
      <c r="D184" s="48" t="s">
        <v>360</v>
      </c>
      <c r="E184" s="65"/>
      <c r="F184" s="65"/>
      <c r="G184" s="66">
        <f t="shared" si="33"/>
        <v>0</v>
      </c>
      <c r="H184" s="66">
        <f t="shared" si="34"/>
        <v>0</v>
      </c>
      <c r="I184" s="67">
        <f t="shared" si="32"/>
        <v>0</v>
      </c>
      <c r="J184" s="137" t="s">
        <v>458</v>
      </c>
      <c r="K184" s="138"/>
    </row>
    <row r="185" spans="1:11" s="1" customFormat="1" ht="56.25">
      <c r="A185" s="24" t="s">
        <v>438</v>
      </c>
      <c r="B185" s="34" t="s">
        <v>382</v>
      </c>
      <c r="C185" s="65">
        <v>3</v>
      </c>
      <c r="D185" s="48" t="s">
        <v>360</v>
      </c>
      <c r="E185" s="65"/>
      <c r="F185" s="65"/>
      <c r="G185" s="66">
        <f t="shared" si="33"/>
        <v>0</v>
      </c>
      <c r="H185" s="66">
        <f t="shared" si="34"/>
        <v>0</v>
      </c>
      <c r="I185" s="67">
        <f t="shared" si="32"/>
        <v>0</v>
      </c>
      <c r="J185" s="137" t="s">
        <v>458</v>
      </c>
      <c r="K185" s="138"/>
    </row>
    <row r="186" spans="1:11" s="1" customFormat="1" ht="33.75">
      <c r="A186" s="24" t="s">
        <v>439</v>
      </c>
      <c r="B186" s="34" t="s">
        <v>383</v>
      </c>
      <c r="C186" s="65">
        <v>1</v>
      </c>
      <c r="D186" s="48" t="s">
        <v>360</v>
      </c>
      <c r="E186" s="65">
        <v>4327</v>
      </c>
      <c r="F186" s="65">
        <v>43727</v>
      </c>
      <c r="G186" s="65">
        <f t="shared" si="33"/>
        <v>48054</v>
      </c>
      <c r="H186" s="65">
        <f t="shared" si="34"/>
        <v>48054</v>
      </c>
      <c r="I186" s="77">
        <f t="shared" si="32"/>
        <v>0.07084297738536309</v>
      </c>
      <c r="J186" s="99" t="s">
        <v>86</v>
      </c>
      <c r="K186" s="116"/>
    </row>
    <row r="187" spans="1:11" s="1" customFormat="1" ht="11.25">
      <c r="A187" s="24" t="s">
        <v>440</v>
      </c>
      <c r="B187" s="34" t="s">
        <v>384</v>
      </c>
      <c r="C187" s="65">
        <v>6</v>
      </c>
      <c r="D187" s="48" t="s">
        <v>360</v>
      </c>
      <c r="E187" s="65">
        <v>60</v>
      </c>
      <c r="F187" s="65">
        <v>240.21</v>
      </c>
      <c r="G187" s="65">
        <f t="shared" si="33"/>
        <v>300.21000000000004</v>
      </c>
      <c r="H187" s="65">
        <f t="shared" si="34"/>
        <v>1801.2600000000002</v>
      </c>
      <c r="I187" s="77">
        <f t="shared" si="32"/>
        <v>0.002655483860764122</v>
      </c>
      <c r="J187" s="99" t="s">
        <v>86</v>
      </c>
      <c r="K187" s="116"/>
    </row>
    <row r="188" spans="1:11" s="1" customFormat="1" ht="11.25">
      <c r="A188" s="24" t="s">
        <v>441</v>
      </c>
      <c r="B188" s="34" t="s">
        <v>385</v>
      </c>
      <c r="C188" s="65">
        <v>1</v>
      </c>
      <c r="D188" s="48" t="s">
        <v>360</v>
      </c>
      <c r="E188" s="65">
        <v>200</v>
      </c>
      <c r="F188" s="65">
        <v>250</v>
      </c>
      <c r="G188" s="65">
        <f t="shared" si="33"/>
        <v>450</v>
      </c>
      <c r="H188" s="65">
        <f t="shared" si="34"/>
        <v>450</v>
      </c>
      <c r="I188" s="77">
        <f t="shared" si="32"/>
        <v>0.0006634065805846212</v>
      </c>
      <c r="J188" s="99" t="s">
        <v>86</v>
      </c>
      <c r="K188" s="116"/>
    </row>
    <row r="189" spans="1:11" s="1" customFormat="1" ht="11.25">
      <c r="A189" s="24" t="s">
        <v>442</v>
      </c>
      <c r="B189" s="34" t="s">
        <v>386</v>
      </c>
      <c r="C189" s="65">
        <v>0.29</v>
      </c>
      <c r="D189" s="48" t="s">
        <v>387</v>
      </c>
      <c r="E189" s="65">
        <v>102.75</v>
      </c>
      <c r="F189" s="65">
        <v>585.25</v>
      </c>
      <c r="G189" s="65">
        <f t="shared" si="33"/>
        <v>688</v>
      </c>
      <c r="H189" s="65">
        <f t="shared" si="34"/>
        <v>199.51999999999998</v>
      </c>
      <c r="I189" s="77">
        <f t="shared" si="32"/>
        <v>0.00029413973546276356</v>
      </c>
      <c r="J189" s="99" t="s">
        <v>67</v>
      </c>
      <c r="K189" s="116" t="s">
        <v>459</v>
      </c>
    </row>
    <row r="190" spans="1:11" s="1" customFormat="1" ht="11.25">
      <c r="A190" s="24" t="s">
        <v>443</v>
      </c>
      <c r="B190" s="34" t="s">
        <v>388</v>
      </c>
      <c r="C190" s="65">
        <v>5</v>
      </c>
      <c r="D190" s="48" t="s">
        <v>360</v>
      </c>
      <c r="E190" s="65">
        <v>30</v>
      </c>
      <c r="F190" s="65">
        <v>120</v>
      </c>
      <c r="G190" s="65">
        <f t="shared" si="33"/>
        <v>150</v>
      </c>
      <c r="H190" s="65">
        <f t="shared" si="34"/>
        <v>750</v>
      </c>
      <c r="I190" s="77">
        <f t="shared" si="32"/>
        <v>0.001105677634307702</v>
      </c>
      <c r="J190" s="99" t="s">
        <v>86</v>
      </c>
      <c r="K190" s="116"/>
    </row>
    <row r="191" spans="1:11" s="1" customFormat="1" ht="11.25">
      <c r="A191" s="24" t="s">
        <v>444</v>
      </c>
      <c r="B191" s="34" t="s">
        <v>389</v>
      </c>
      <c r="C191" s="65">
        <v>2</v>
      </c>
      <c r="D191" s="48" t="s">
        <v>360</v>
      </c>
      <c r="E191" s="65">
        <v>150</v>
      </c>
      <c r="F191" s="65">
        <v>35</v>
      </c>
      <c r="G191" s="65">
        <f t="shared" si="33"/>
        <v>185</v>
      </c>
      <c r="H191" s="65">
        <f t="shared" si="34"/>
        <v>370</v>
      </c>
      <c r="I191" s="77">
        <f t="shared" si="32"/>
        <v>0.000545467632925133</v>
      </c>
      <c r="J191" s="99" t="s">
        <v>86</v>
      </c>
      <c r="K191" s="116"/>
    </row>
    <row r="192" spans="1:11" s="1" customFormat="1" ht="11.25">
      <c r="A192" s="24" t="s">
        <v>445</v>
      </c>
      <c r="B192" s="34" t="s">
        <v>390</v>
      </c>
      <c r="C192" s="65">
        <v>2</v>
      </c>
      <c r="D192" s="48" t="s">
        <v>360</v>
      </c>
      <c r="E192" s="65">
        <v>150</v>
      </c>
      <c r="F192" s="65">
        <v>30</v>
      </c>
      <c r="G192" s="65">
        <f t="shared" si="33"/>
        <v>180</v>
      </c>
      <c r="H192" s="65">
        <f t="shared" si="34"/>
        <v>360</v>
      </c>
      <c r="I192" s="77">
        <f t="shared" si="32"/>
        <v>0.000530725264467697</v>
      </c>
      <c r="J192" s="99" t="s">
        <v>86</v>
      </c>
      <c r="K192" s="116"/>
    </row>
    <row r="193" spans="1:11" s="1" customFormat="1" ht="11.25">
      <c r="A193" s="24" t="s">
        <v>446</v>
      </c>
      <c r="B193" s="34" t="s">
        <v>391</v>
      </c>
      <c r="C193" s="65">
        <v>1</v>
      </c>
      <c r="D193" s="48" t="s">
        <v>360</v>
      </c>
      <c r="E193" s="65">
        <v>73.18</v>
      </c>
      <c r="F193" s="65">
        <v>414.69</v>
      </c>
      <c r="G193" s="65">
        <f t="shared" si="33"/>
        <v>487.87</v>
      </c>
      <c r="H193" s="65">
        <f t="shared" si="34"/>
        <v>487.87</v>
      </c>
      <c r="I193" s="77">
        <f t="shared" si="32"/>
        <v>0.0007192359299329315</v>
      </c>
      <c r="J193" s="99" t="s">
        <v>67</v>
      </c>
      <c r="K193" s="116" t="s">
        <v>460</v>
      </c>
    </row>
    <row r="194" spans="1:11" s="1" customFormat="1" ht="11.25">
      <c r="A194" s="24" t="s">
        <v>447</v>
      </c>
      <c r="B194" s="34" t="s">
        <v>392</v>
      </c>
      <c r="C194" s="65">
        <v>2</v>
      </c>
      <c r="D194" s="48" t="s">
        <v>360</v>
      </c>
      <c r="E194" s="65"/>
      <c r="F194" s="65">
        <v>150</v>
      </c>
      <c r="G194" s="65">
        <f t="shared" si="33"/>
        <v>150</v>
      </c>
      <c r="H194" s="65">
        <f t="shared" si="34"/>
        <v>300</v>
      </c>
      <c r="I194" s="77">
        <f t="shared" si="32"/>
        <v>0.00044227105372308083</v>
      </c>
      <c r="J194" s="99" t="s">
        <v>86</v>
      </c>
      <c r="K194" s="116"/>
    </row>
    <row r="195" spans="1:11" s="1" customFormat="1" ht="11.25">
      <c r="A195" s="24" t="s">
        <v>448</v>
      </c>
      <c r="B195" s="34" t="s">
        <v>393</v>
      </c>
      <c r="C195" s="65">
        <v>6</v>
      </c>
      <c r="D195" s="48" t="s">
        <v>360</v>
      </c>
      <c r="E195" s="65">
        <v>58.632000000000005</v>
      </c>
      <c r="F195" s="65">
        <v>146.58</v>
      </c>
      <c r="G195" s="65">
        <f t="shared" si="33"/>
        <v>205.21200000000002</v>
      </c>
      <c r="H195" s="65">
        <f t="shared" si="34"/>
        <v>1231.2720000000002</v>
      </c>
      <c r="I195" s="77">
        <f t="shared" si="32"/>
        <v>0.0018151865495324175</v>
      </c>
      <c r="J195" s="99" t="s">
        <v>86</v>
      </c>
      <c r="K195" s="116"/>
    </row>
    <row r="196" spans="1:11" s="1" customFormat="1" ht="11.25">
      <c r="A196" s="24" t="s">
        <v>449</v>
      </c>
      <c r="B196" s="34" t="s">
        <v>394</v>
      </c>
      <c r="C196" s="65">
        <v>5</v>
      </c>
      <c r="D196" s="48" t="s">
        <v>395</v>
      </c>
      <c r="E196" s="65">
        <v>2.8000000000000003</v>
      </c>
      <c r="F196" s="65">
        <v>7</v>
      </c>
      <c r="G196" s="65">
        <f t="shared" si="33"/>
        <v>9.8</v>
      </c>
      <c r="H196" s="65">
        <f t="shared" si="34"/>
        <v>49</v>
      </c>
      <c r="I196" s="77">
        <f t="shared" si="32"/>
        <v>7.223760544143653E-05</v>
      </c>
      <c r="J196" s="99" t="s">
        <v>86</v>
      </c>
      <c r="K196" s="116"/>
    </row>
    <row r="197" spans="1:11" s="1" customFormat="1" ht="11.25">
      <c r="A197" s="24" t="s">
        <v>450</v>
      </c>
      <c r="B197" s="34" t="s">
        <v>396</v>
      </c>
      <c r="C197" s="65">
        <v>6</v>
      </c>
      <c r="D197" s="48" t="s">
        <v>360</v>
      </c>
      <c r="E197" s="65">
        <v>58.632000000000005</v>
      </c>
      <c r="F197" s="65">
        <v>146.58</v>
      </c>
      <c r="G197" s="65">
        <f t="shared" si="33"/>
        <v>205.21200000000002</v>
      </c>
      <c r="H197" s="65">
        <f t="shared" si="34"/>
        <v>1231.2720000000002</v>
      </c>
      <c r="I197" s="77">
        <f t="shared" si="32"/>
        <v>0.0018151865495324175</v>
      </c>
      <c r="J197" s="99" t="s">
        <v>86</v>
      </c>
      <c r="K197" s="116"/>
    </row>
    <row r="198" spans="1:11" s="1" customFormat="1" ht="11.25">
      <c r="A198" s="24" t="s">
        <v>451</v>
      </c>
      <c r="B198" s="34" t="s">
        <v>397</v>
      </c>
      <c r="C198" s="65">
        <v>2</v>
      </c>
      <c r="D198" s="48" t="s">
        <v>360</v>
      </c>
      <c r="E198" s="65">
        <v>21.828000000000003</v>
      </c>
      <c r="F198" s="65">
        <v>54.57</v>
      </c>
      <c r="G198" s="65">
        <f t="shared" si="33"/>
        <v>76.398</v>
      </c>
      <c r="H198" s="65">
        <f t="shared" si="34"/>
        <v>152.796</v>
      </c>
      <c r="I198" s="77">
        <f t="shared" si="32"/>
        <v>0.0002252574930822395</v>
      </c>
      <c r="J198" s="99" t="s">
        <v>86</v>
      </c>
      <c r="K198" s="116"/>
    </row>
    <row r="199" spans="1:11" s="1" customFormat="1" ht="11.25">
      <c r="A199" s="24" t="s">
        <v>452</v>
      </c>
      <c r="B199" s="34" t="s">
        <v>398</v>
      </c>
      <c r="C199" s="65">
        <v>4</v>
      </c>
      <c r="D199" s="48" t="s">
        <v>360</v>
      </c>
      <c r="E199" s="65">
        <v>30</v>
      </c>
      <c r="F199" s="65">
        <v>120</v>
      </c>
      <c r="G199" s="65">
        <f t="shared" si="33"/>
        <v>150</v>
      </c>
      <c r="H199" s="65">
        <f t="shared" si="34"/>
        <v>600</v>
      </c>
      <c r="I199" s="77">
        <f t="shared" si="32"/>
        <v>0.0008845421074461617</v>
      </c>
      <c r="J199" s="99" t="s">
        <v>86</v>
      </c>
      <c r="K199" s="116"/>
    </row>
    <row r="200" spans="1:11" s="1" customFormat="1" ht="11.25">
      <c r="A200" s="24" t="s">
        <v>453</v>
      </c>
      <c r="B200" s="34" t="s">
        <v>399</v>
      </c>
      <c r="C200" s="65">
        <v>1</v>
      </c>
      <c r="D200" s="48" t="s">
        <v>360</v>
      </c>
      <c r="E200" s="65">
        <v>15</v>
      </c>
      <c r="F200" s="65">
        <v>50</v>
      </c>
      <c r="G200" s="65">
        <f t="shared" si="33"/>
        <v>65</v>
      </c>
      <c r="H200" s="65">
        <f t="shared" si="34"/>
        <v>65</v>
      </c>
      <c r="I200" s="77">
        <f t="shared" si="32"/>
        <v>9.582539497333418E-05</v>
      </c>
      <c r="J200" s="99" t="s">
        <v>86</v>
      </c>
      <c r="K200" s="116"/>
    </row>
    <row r="201" spans="1:11" s="1" customFormat="1" ht="11.25">
      <c r="A201" s="24" t="s">
        <v>454</v>
      </c>
      <c r="B201" s="34" t="s">
        <v>400</v>
      </c>
      <c r="C201" s="65">
        <v>3</v>
      </c>
      <c r="D201" s="48" t="s">
        <v>360</v>
      </c>
      <c r="E201" s="65">
        <v>9.73</v>
      </c>
      <c r="F201" s="65">
        <v>3.44</v>
      </c>
      <c r="G201" s="65">
        <f t="shared" si="33"/>
        <v>13.17</v>
      </c>
      <c r="H201" s="65">
        <f t="shared" si="34"/>
        <v>39.51</v>
      </c>
      <c r="I201" s="77">
        <f t="shared" si="32"/>
        <v>5.8247097775329737E-05</v>
      </c>
      <c r="J201" s="99" t="s">
        <v>70</v>
      </c>
      <c r="K201" s="116" t="s">
        <v>461</v>
      </c>
    </row>
    <row r="202" spans="1:11" s="1" customFormat="1" ht="11.25">
      <c r="A202" s="24" t="s">
        <v>455</v>
      </c>
      <c r="B202" s="34" t="s">
        <v>401</v>
      </c>
      <c r="C202" s="65">
        <v>4</v>
      </c>
      <c r="D202" s="48" t="s">
        <v>360</v>
      </c>
      <c r="E202" s="65">
        <v>4.87</v>
      </c>
      <c r="F202" s="65">
        <v>12.26</v>
      </c>
      <c r="G202" s="65">
        <f t="shared" si="33"/>
        <v>17.13</v>
      </c>
      <c r="H202" s="65">
        <f t="shared" si="34"/>
        <v>68.52</v>
      </c>
      <c r="I202" s="77">
        <f t="shared" si="32"/>
        <v>0.00010101470867035165</v>
      </c>
      <c r="J202" s="99" t="s">
        <v>70</v>
      </c>
      <c r="K202" s="116" t="s">
        <v>462</v>
      </c>
    </row>
    <row r="203" spans="1:11" s="1" customFormat="1" ht="33.75">
      <c r="A203" s="24" t="s">
        <v>544</v>
      </c>
      <c r="B203" s="34" t="s">
        <v>534</v>
      </c>
      <c r="C203" s="65">
        <v>1</v>
      </c>
      <c r="D203" s="48" t="s">
        <v>360</v>
      </c>
      <c r="E203" s="65">
        <v>0</v>
      </c>
      <c r="F203" s="65">
        <v>71673</v>
      </c>
      <c r="G203" s="65">
        <f t="shared" si="33"/>
        <v>71673</v>
      </c>
      <c r="H203" s="65">
        <f t="shared" si="34"/>
        <v>71673</v>
      </c>
      <c r="I203" s="77">
        <f t="shared" si="32"/>
        <v>0.10566297744498124</v>
      </c>
      <c r="J203" s="99" t="s">
        <v>86</v>
      </c>
      <c r="K203" s="116"/>
    </row>
    <row r="204" spans="1:11" s="1" customFormat="1" ht="12.75" customHeight="1">
      <c r="A204" s="24" t="s">
        <v>545</v>
      </c>
      <c r="B204" s="33" t="s">
        <v>536</v>
      </c>
      <c r="C204" s="43">
        <v>9</v>
      </c>
      <c r="D204" s="97" t="s">
        <v>360</v>
      </c>
      <c r="E204" s="65">
        <f>0.4*F204</f>
        <v>60</v>
      </c>
      <c r="F204" s="65">
        <v>150</v>
      </c>
      <c r="G204" s="66">
        <f t="shared" si="33"/>
        <v>210</v>
      </c>
      <c r="H204" s="66">
        <f t="shared" si="34"/>
        <v>1890</v>
      </c>
      <c r="I204" s="67">
        <f t="shared" si="32"/>
        <v>0.0027863076384554092</v>
      </c>
      <c r="J204" s="97" t="s">
        <v>86</v>
      </c>
      <c r="K204" s="96"/>
    </row>
    <row r="205" spans="1:11" s="1" customFormat="1" ht="12.75" customHeight="1">
      <c r="A205" s="24" t="s">
        <v>546</v>
      </c>
      <c r="B205" s="34" t="s">
        <v>518</v>
      </c>
      <c r="C205" s="43">
        <v>1</v>
      </c>
      <c r="D205" s="97" t="s">
        <v>360</v>
      </c>
      <c r="E205" s="65">
        <f>0.4*F205</f>
        <v>60</v>
      </c>
      <c r="F205" s="65">
        <v>150</v>
      </c>
      <c r="G205" s="66">
        <f t="shared" si="33"/>
        <v>210</v>
      </c>
      <c r="H205" s="66">
        <f t="shared" si="34"/>
        <v>210</v>
      </c>
      <c r="I205" s="67">
        <f t="shared" si="32"/>
        <v>0.0003095897376061566</v>
      </c>
      <c r="J205" s="97" t="s">
        <v>86</v>
      </c>
      <c r="K205" s="96"/>
    </row>
    <row r="206" spans="1:11" s="1" customFormat="1" ht="12.75" customHeight="1">
      <c r="A206" s="24" t="s">
        <v>547</v>
      </c>
      <c r="B206" s="34" t="s">
        <v>533</v>
      </c>
      <c r="C206" s="43">
        <v>16</v>
      </c>
      <c r="D206" s="97" t="s">
        <v>360</v>
      </c>
      <c r="E206" s="65">
        <v>9.73</v>
      </c>
      <c r="F206" s="65">
        <v>1.55</v>
      </c>
      <c r="G206" s="66">
        <f t="shared" si="33"/>
        <v>11.280000000000001</v>
      </c>
      <c r="H206" s="66">
        <f t="shared" si="34"/>
        <v>180.48000000000002</v>
      </c>
      <c r="I206" s="67">
        <f t="shared" si="32"/>
        <v>0.0002660702659198054</v>
      </c>
      <c r="J206" s="97" t="s">
        <v>86</v>
      </c>
      <c r="K206" s="96"/>
    </row>
    <row r="207" spans="1:11" s="1" customFormat="1" ht="12.75" customHeight="1">
      <c r="A207" s="24" t="s">
        <v>548</v>
      </c>
      <c r="B207" s="34" t="s">
        <v>537</v>
      </c>
      <c r="C207" s="43">
        <v>3</v>
      </c>
      <c r="D207" s="97" t="s">
        <v>360</v>
      </c>
      <c r="E207" s="65">
        <f>0.4*F207</f>
        <v>76.04</v>
      </c>
      <c r="F207" s="65">
        <v>190.1</v>
      </c>
      <c r="G207" s="66">
        <f t="shared" si="33"/>
        <v>266.14</v>
      </c>
      <c r="H207" s="66">
        <f t="shared" si="34"/>
        <v>798.42</v>
      </c>
      <c r="I207" s="67">
        <f t="shared" si="32"/>
        <v>0.0011770601823786072</v>
      </c>
      <c r="J207" s="97" t="s">
        <v>86</v>
      </c>
      <c r="K207" s="96"/>
    </row>
    <row r="208" spans="1:11" s="1" customFormat="1" ht="12.75" customHeight="1">
      <c r="A208" s="24" t="s">
        <v>549</v>
      </c>
      <c r="B208" s="34" t="s">
        <v>519</v>
      </c>
      <c r="C208" s="43">
        <v>3</v>
      </c>
      <c r="D208" s="97" t="s">
        <v>360</v>
      </c>
      <c r="E208" s="65">
        <f>0.4*F208</f>
        <v>3.02</v>
      </c>
      <c r="F208" s="65">
        <v>7.55</v>
      </c>
      <c r="G208" s="66">
        <f t="shared" si="33"/>
        <v>10.57</v>
      </c>
      <c r="H208" s="66">
        <f t="shared" si="34"/>
        <v>31.71</v>
      </c>
      <c r="I208" s="67">
        <f t="shared" si="32"/>
        <v>4.674805037852964E-05</v>
      </c>
      <c r="J208" s="97" t="s">
        <v>86</v>
      </c>
      <c r="K208" s="96"/>
    </row>
    <row r="209" spans="1:11" s="1" customFormat="1" ht="12.75" customHeight="1">
      <c r="A209" s="24" t="s">
        <v>550</v>
      </c>
      <c r="B209" s="34" t="s">
        <v>524</v>
      </c>
      <c r="C209" s="43">
        <v>3</v>
      </c>
      <c r="D209" s="97" t="s">
        <v>360</v>
      </c>
      <c r="E209" s="65">
        <v>0.36</v>
      </c>
      <c r="F209" s="65">
        <v>16.93</v>
      </c>
      <c r="G209" s="66">
        <f t="shared" si="33"/>
        <v>17.29</v>
      </c>
      <c r="H209" s="66">
        <f t="shared" si="34"/>
        <v>51.87</v>
      </c>
      <c r="I209" s="67">
        <f t="shared" si="32"/>
        <v>7.646866518872066E-05</v>
      </c>
      <c r="J209" s="97" t="s">
        <v>70</v>
      </c>
      <c r="K209" s="96">
        <v>72145</v>
      </c>
    </row>
    <row r="210" spans="1:11" s="1" customFormat="1" ht="12.75" customHeight="1">
      <c r="A210" s="24" t="s">
        <v>551</v>
      </c>
      <c r="B210" s="33" t="s">
        <v>538</v>
      </c>
      <c r="C210" s="43">
        <v>6</v>
      </c>
      <c r="D210" s="97" t="s">
        <v>360</v>
      </c>
      <c r="E210" s="65">
        <f>0.4*F210</f>
        <v>0.776</v>
      </c>
      <c r="F210" s="65">
        <v>1.94</v>
      </c>
      <c r="G210" s="66">
        <f t="shared" si="33"/>
        <v>2.716</v>
      </c>
      <c r="H210" s="66">
        <f t="shared" si="34"/>
        <v>16.296</v>
      </c>
      <c r="I210" s="67">
        <f t="shared" si="32"/>
        <v>2.402416363823775E-05</v>
      </c>
      <c r="J210" s="97" t="s">
        <v>86</v>
      </c>
      <c r="K210" s="96"/>
    </row>
    <row r="211" spans="1:11" s="1" customFormat="1" ht="12.75" customHeight="1">
      <c r="A211" s="24" t="s">
        <v>552</v>
      </c>
      <c r="B211" s="33" t="s">
        <v>521</v>
      </c>
      <c r="C211" s="43">
        <v>2</v>
      </c>
      <c r="D211" s="97" t="s">
        <v>360</v>
      </c>
      <c r="E211" s="65">
        <f aca="true" t="shared" si="35" ref="E211:E221">0.4*F211</f>
        <v>7.68</v>
      </c>
      <c r="F211" s="65">
        <v>19.2</v>
      </c>
      <c r="G211" s="66">
        <f t="shared" si="33"/>
        <v>26.88</v>
      </c>
      <c r="H211" s="66">
        <f t="shared" si="34"/>
        <v>53.76</v>
      </c>
      <c r="I211" s="67">
        <f t="shared" si="32"/>
        <v>7.925497282717607E-05</v>
      </c>
      <c r="J211" s="97" t="s">
        <v>86</v>
      </c>
      <c r="K211" s="96"/>
    </row>
    <row r="212" spans="1:11" s="1" customFormat="1" ht="12.75" customHeight="1">
      <c r="A212" s="24" t="s">
        <v>553</v>
      </c>
      <c r="B212" s="33" t="s">
        <v>539</v>
      </c>
      <c r="C212" s="43">
        <v>3</v>
      </c>
      <c r="D212" s="97" t="s">
        <v>360</v>
      </c>
      <c r="E212" s="65">
        <v>3.65</v>
      </c>
      <c r="F212" s="65">
        <v>9.01</v>
      </c>
      <c r="G212" s="66">
        <f t="shared" si="33"/>
        <v>12.66</v>
      </c>
      <c r="H212" s="66">
        <f t="shared" si="34"/>
        <v>37.980000000000004</v>
      </c>
      <c r="I212" s="67">
        <f aca="true" t="shared" si="36" ref="I212:I229">H212/$H$7</f>
        <v>5.5991515401342034E-05</v>
      </c>
      <c r="J212" s="97" t="s">
        <v>70</v>
      </c>
      <c r="K212" s="96">
        <v>71765</v>
      </c>
    </row>
    <row r="213" spans="1:11" s="1" customFormat="1" ht="12.75" customHeight="1">
      <c r="A213" s="24" t="s">
        <v>554</v>
      </c>
      <c r="B213" s="33" t="s">
        <v>522</v>
      </c>
      <c r="C213" s="43">
        <v>9</v>
      </c>
      <c r="D213" s="97" t="s">
        <v>360</v>
      </c>
      <c r="E213" s="65">
        <v>0.16</v>
      </c>
      <c r="F213" s="65">
        <v>2.78</v>
      </c>
      <c r="G213" s="66">
        <f aca="true" t="shared" si="37" ref="G213:G229">F213+E213</f>
        <v>2.94</v>
      </c>
      <c r="H213" s="66">
        <f aca="true" t="shared" si="38" ref="H213:H229">G213*C213</f>
        <v>26.46</v>
      </c>
      <c r="I213" s="67">
        <f t="shared" si="36"/>
        <v>3.900830693837573E-05</v>
      </c>
      <c r="J213" s="97" t="s">
        <v>70</v>
      </c>
      <c r="K213" s="96">
        <v>71835</v>
      </c>
    </row>
    <row r="214" spans="1:11" s="1" customFormat="1" ht="12.75" customHeight="1">
      <c r="A214" s="24" t="s">
        <v>555</v>
      </c>
      <c r="B214" s="33" t="s">
        <v>523</v>
      </c>
      <c r="C214" s="43">
        <v>9</v>
      </c>
      <c r="D214" s="97" t="s">
        <v>360</v>
      </c>
      <c r="E214" s="65">
        <v>0.16</v>
      </c>
      <c r="F214" s="65">
        <v>2.56</v>
      </c>
      <c r="G214" s="66">
        <f t="shared" si="37"/>
        <v>2.72</v>
      </c>
      <c r="H214" s="66">
        <f t="shared" si="38"/>
        <v>24.48</v>
      </c>
      <c r="I214" s="67">
        <f t="shared" si="36"/>
        <v>3.608931798380339E-05</v>
      </c>
      <c r="J214" s="97" t="s">
        <v>70</v>
      </c>
      <c r="K214" s="96">
        <v>71837</v>
      </c>
    </row>
    <row r="215" spans="1:11" s="1" customFormat="1" ht="12.75" customHeight="1">
      <c r="A215" s="24" t="s">
        <v>556</v>
      </c>
      <c r="B215" s="34" t="s">
        <v>526</v>
      </c>
      <c r="C215" s="43">
        <v>1</v>
      </c>
      <c r="D215" s="97" t="s">
        <v>360</v>
      </c>
      <c r="E215" s="65">
        <v>4.87</v>
      </c>
      <c r="F215" s="65">
        <v>78</v>
      </c>
      <c r="G215" s="66">
        <f t="shared" si="37"/>
        <v>82.87</v>
      </c>
      <c r="H215" s="66">
        <f t="shared" si="38"/>
        <v>82.87</v>
      </c>
      <c r="I215" s="67">
        <f t="shared" si="36"/>
        <v>0.00012217000740677236</v>
      </c>
      <c r="J215" s="97" t="s">
        <v>70</v>
      </c>
      <c r="K215" s="96">
        <v>70386</v>
      </c>
    </row>
    <row r="216" spans="1:11" s="1" customFormat="1" ht="12.75" customHeight="1">
      <c r="A216" s="24" t="s">
        <v>557</v>
      </c>
      <c r="B216" s="34" t="s">
        <v>527</v>
      </c>
      <c r="C216" s="43">
        <v>2</v>
      </c>
      <c r="D216" s="97" t="s">
        <v>360</v>
      </c>
      <c r="E216" s="65">
        <v>2.43</v>
      </c>
      <c r="F216" s="65">
        <v>69.02</v>
      </c>
      <c r="G216" s="66">
        <f t="shared" si="37"/>
        <v>71.45</v>
      </c>
      <c r="H216" s="66">
        <f t="shared" si="38"/>
        <v>142.9</v>
      </c>
      <c r="I216" s="67">
        <f t="shared" si="36"/>
        <v>0.00021066844525676083</v>
      </c>
      <c r="J216" s="97" t="s">
        <v>70</v>
      </c>
      <c r="K216" s="96">
        <v>70771</v>
      </c>
    </row>
    <row r="217" spans="1:11" s="1" customFormat="1" ht="12.75" customHeight="1">
      <c r="A217" s="24" t="s">
        <v>558</v>
      </c>
      <c r="B217" s="34" t="s">
        <v>528</v>
      </c>
      <c r="C217" s="43">
        <v>3</v>
      </c>
      <c r="D217" s="97" t="s">
        <v>360</v>
      </c>
      <c r="E217" s="65">
        <v>9.73</v>
      </c>
      <c r="F217" s="65">
        <v>4.63</v>
      </c>
      <c r="G217" s="66">
        <f t="shared" si="37"/>
        <v>14.36</v>
      </c>
      <c r="H217" s="66">
        <f t="shared" si="38"/>
        <v>43.08</v>
      </c>
      <c r="I217" s="67">
        <f t="shared" si="36"/>
        <v>6.35101233146344E-05</v>
      </c>
      <c r="J217" s="97" t="s">
        <v>70</v>
      </c>
      <c r="K217" s="96">
        <v>71016</v>
      </c>
    </row>
    <row r="218" spans="1:11" s="1" customFormat="1" ht="12.75" customHeight="1">
      <c r="A218" s="24" t="s">
        <v>559</v>
      </c>
      <c r="B218" s="34" t="s">
        <v>529</v>
      </c>
      <c r="C218" s="43">
        <v>3</v>
      </c>
      <c r="D218" s="97" t="s">
        <v>360</v>
      </c>
      <c r="E218" s="65">
        <f t="shared" si="35"/>
        <v>7.78</v>
      </c>
      <c r="F218" s="65">
        <v>19.45</v>
      </c>
      <c r="G218" s="66">
        <f t="shared" si="37"/>
        <v>27.23</v>
      </c>
      <c r="H218" s="66">
        <f t="shared" si="38"/>
        <v>81.69</v>
      </c>
      <c r="I218" s="67">
        <f t="shared" si="36"/>
        <v>0.00012043040792879491</v>
      </c>
      <c r="J218" s="97" t="s">
        <v>86</v>
      </c>
      <c r="K218" s="96"/>
    </row>
    <row r="219" spans="1:11" s="1" customFormat="1" ht="12.75" customHeight="1">
      <c r="A219" s="24" t="s">
        <v>560</v>
      </c>
      <c r="B219" s="34" t="s">
        <v>530</v>
      </c>
      <c r="C219" s="43">
        <v>3</v>
      </c>
      <c r="D219" s="97" t="s">
        <v>360</v>
      </c>
      <c r="E219" s="65">
        <f t="shared" si="35"/>
        <v>1.92</v>
      </c>
      <c r="F219" s="65">
        <v>4.8</v>
      </c>
      <c r="G219" s="66">
        <f t="shared" si="37"/>
        <v>6.72</v>
      </c>
      <c r="H219" s="66">
        <f t="shared" si="38"/>
        <v>20.16</v>
      </c>
      <c r="I219" s="67">
        <f t="shared" si="36"/>
        <v>2.9720614810191032E-05</v>
      </c>
      <c r="J219" s="97" t="s">
        <v>86</v>
      </c>
      <c r="K219" s="96"/>
    </row>
    <row r="220" spans="1:11" s="1" customFormat="1" ht="12.75" customHeight="1">
      <c r="A220" s="24" t="s">
        <v>561</v>
      </c>
      <c r="B220" s="34" t="s">
        <v>531</v>
      </c>
      <c r="C220" s="43">
        <v>3</v>
      </c>
      <c r="D220" s="97" t="s">
        <v>360</v>
      </c>
      <c r="E220" s="65">
        <f t="shared" si="35"/>
        <v>2.4000000000000004</v>
      </c>
      <c r="F220" s="65">
        <v>6</v>
      </c>
      <c r="G220" s="66">
        <f t="shared" si="37"/>
        <v>8.4</v>
      </c>
      <c r="H220" s="66">
        <f t="shared" si="38"/>
        <v>25.200000000000003</v>
      </c>
      <c r="I220" s="67">
        <f t="shared" si="36"/>
        <v>3.7150768512738793E-05</v>
      </c>
      <c r="J220" s="97" t="s">
        <v>86</v>
      </c>
      <c r="K220" s="96"/>
    </row>
    <row r="221" spans="1:11" s="1" customFormat="1" ht="12.75" customHeight="1">
      <c r="A221" s="24" t="s">
        <v>562</v>
      </c>
      <c r="B221" s="34" t="s">
        <v>532</v>
      </c>
      <c r="C221" s="43">
        <v>3</v>
      </c>
      <c r="D221" s="97" t="s">
        <v>360</v>
      </c>
      <c r="E221" s="65">
        <f t="shared" si="35"/>
        <v>2.4000000000000004</v>
      </c>
      <c r="F221" s="65">
        <v>6</v>
      </c>
      <c r="G221" s="66">
        <f t="shared" si="37"/>
        <v>8.4</v>
      </c>
      <c r="H221" s="66">
        <f t="shared" si="38"/>
        <v>25.200000000000003</v>
      </c>
      <c r="I221" s="67">
        <f t="shared" si="36"/>
        <v>3.7150768512738793E-05</v>
      </c>
      <c r="J221" s="97" t="s">
        <v>86</v>
      </c>
      <c r="K221" s="96"/>
    </row>
    <row r="222" spans="1:11" s="1" customFormat="1" ht="12.75" customHeight="1">
      <c r="A222" s="24" t="s">
        <v>563</v>
      </c>
      <c r="B222" s="34" t="s">
        <v>540</v>
      </c>
      <c r="C222" s="43">
        <v>3</v>
      </c>
      <c r="D222" s="97" t="s">
        <v>360</v>
      </c>
      <c r="E222" s="65">
        <v>36.5</v>
      </c>
      <c r="F222" s="65">
        <v>191.49</v>
      </c>
      <c r="G222" s="66">
        <f t="shared" si="37"/>
        <v>227.99</v>
      </c>
      <c r="H222" s="66">
        <f t="shared" si="38"/>
        <v>683.97</v>
      </c>
      <c r="I222" s="67">
        <f t="shared" si="36"/>
        <v>0.001008333775383252</v>
      </c>
      <c r="J222" s="97" t="s">
        <v>70</v>
      </c>
      <c r="K222" s="96">
        <v>70791</v>
      </c>
    </row>
    <row r="223" spans="1:11" s="1" customFormat="1" ht="12.75" customHeight="1">
      <c r="A223" s="24" t="s">
        <v>564</v>
      </c>
      <c r="B223" s="34" t="s">
        <v>525</v>
      </c>
      <c r="C223" s="43">
        <v>3</v>
      </c>
      <c r="D223" s="97" t="s">
        <v>360</v>
      </c>
      <c r="E223" s="65">
        <v>9.73</v>
      </c>
      <c r="F223" s="65">
        <v>12.38</v>
      </c>
      <c r="G223" s="66">
        <f t="shared" si="37"/>
        <v>22.11</v>
      </c>
      <c r="H223" s="66">
        <f t="shared" si="38"/>
        <v>66.33</v>
      </c>
      <c r="I223" s="67">
        <f t="shared" si="36"/>
        <v>9.778612997817316E-05</v>
      </c>
      <c r="J223" s="97" t="s">
        <v>70</v>
      </c>
      <c r="K223" s="96">
        <v>72373</v>
      </c>
    </row>
    <row r="224" spans="1:11" s="1" customFormat="1" ht="12.75" customHeight="1">
      <c r="A224" s="24" t="s">
        <v>565</v>
      </c>
      <c r="B224" s="33" t="s">
        <v>541</v>
      </c>
      <c r="C224" s="43">
        <v>3</v>
      </c>
      <c r="D224" s="97" t="s">
        <v>360</v>
      </c>
      <c r="E224" s="65">
        <f>0.4*F224</f>
        <v>58.632000000000005</v>
      </c>
      <c r="F224" s="65">
        <v>146.58</v>
      </c>
      <c r="G224" s="66">
        <f t="shared" si="37"/>
        <v>205.21200000000002</v>
      </c>
      <c r="H224" s="66">
        <f t="shared" si="38"/>
        <v>615.6360000000001</v>
      </c>
      <c r="I224" s="67">
        <f t="shared" si="36"/>
        <v>0.0009075932747662088</v>
      </c>
      <c r="J224" s="97" t="s">
        <v>86</v>
      </c>
      <c r="K224" s="96"/>
    </row>
    <row r="225" spans="1:11" s="1" customFormat="1" ht="12.75" customHeight="1">
      <c r="A225" s="24" t="s">
        <v>566</v>
      </c>
      <c r="B225" s="33" t="s">
        <v>394</v>
      </c>
      <c r="C225" s="43">
        <v>4</v>
      </c>
      <c r="D225" s="97" t="s">
        <v>395</v>
      </c>
      <c r="E225" s="65">
        <v>22.06</v>
      </c>
      <c r="F225" s="65">
        <v>5.47</v>
      </c>
      <c r="G225" s="66">
        <f t="shared" si="37"/>
        <v>27.529999999999998</v>
      </c>
      <c r="H225" s="66">
        <f t="shared" si="38"/>
        <v>110.11999999999999</v>
      </c>
      <c r="I225" s="67">
        <f t="shared" si="36"/>
        <v>0.0001623429614532855</v>
      </c>
      <c r="J225" s="97" t="s">
        <v>70</v>
      </c>
      <c r="K225" s="96">
        <v>70229</v>
      </c>
    </row>
    <row r="226" spans="1:11" s="1" customFormat="1" ht="12.75" customHeight="1">
      <c r="A226" s="24" t="s">
        <v>567</v>
      </c>
      <c r="B226" s="33" t="s">
        <v>542</v>
      </c>
      <c r="C226" s="43">
        <v>17</v>
      </c>
      <c r="D226" s="97" t="s">
        <v>360</v>
      </c>
      <c r="E226" s="65">
        <f>0.4*F226</f>
        <v>58.632000000000005</v>
      </c>
      <c r="F226" s="65">
        <v>146.58</v>
      </c>
      <c r="G226" s="66">
        <f t="shared" si="37"/>
        <v>205.21200000000002</v>
      </c>
      <c r="H226" s="66">
        <f t="shared" si="38"/>
        <v>3488.6040000000003</v>
      </c>
      <c r="I226" s="67">
        <f t="shared" si="36"/>
        <v>0.005143028557008516</v>
      </c>
      <c r="J226" s="97" t="s">
        <v>86</v>
      </c>
      <c r="K226" s="96"/>
    </row>
    <row r="227" spans="1:11" s="1" customFormat="1" ht="12.75" customHeight="1">
      <c r="A227" s="24" t="s">
        <v>568</v>
      </c>
      <c r="B227" s="33" t="s">
        <v>543</v>
      </c>
      <c r="C227" s="43">
        <v>4</v>
      </c>
      <c r="D227" s="97" t="s">
        <v>360</v>
      </c>
      <c r="E227" s="65">
        <f>0.4*F227</f>
        <v>21.828000000000003</v>
      </c>
      <c r="F227" s="65">
        <v>54.57</v>
      </c>
      <c r="G227" s="66">
        <f t="shared" si="37"/>
        <v>76.398</v>
      </c>
      <c r="H227" s="66">
        <f t="shared" si="38"/>
        <v>305.592</v>
      </c>
      <c r="I227" s="67">
        <f t="shared" si="36"/>
        <v>0.000450514986164479</v>
      </c>
      <c r="J227" s="97" t="s">
        <v>86</v>
      </c>
      <c r="K227" s="96"/>
    </row>
    <row r="228" spans="1:11" s="1" customFormat="1" ht="12.75" customHeight="1">
      <c r="A228" s="24" t="s">
        <v>569</v>
      </c>
      <c r="B228" s="34" t="s">
        <v>520</v>
      </c>
      <c r="C228" s="43">
        <v>3</v>
      </c>
      <c r="D228" s="97" t="s">
        <v>360</v>
      </c>
      <c r="E228" s="65">
        <v>6.57</v>
      </c>
      <c r="F228" s="65">
        <v>12.59</v>
      </c>
      <c r="G228" s="66">
        <f t="shared" si="37"/>
        <v>19.16</v>
      </c>
      <c r="H228" s="66">
        <f t="shared" si="38"/>
        <v>57.480000000000004</v>
      </c>
      <c r="I228" s="67">
        <f t="shared" si="36"/>
        <v>8.473913389334229E-05</v>
      </c>
      <c r="J228" s="97" t="s">
        <v>70</v>
      </c>
      <c r="K228" s="96">
        <v>71973</v>
      </c>
    </row>
    <row r="229" spans="1:11" s="1" customFormat="1" ht="12.75" customHeight="1">
      <c r="A229" s="24" t="s">
        <v>570</v>
      </c>
      <c r="B229" s="33" t="s">
        <v>574</v>
      </c>
      <c r="C229" s="43">
        <v>1</v>
      </c>
      <c r="D229" s="97" t="s">
        <v>360</v>
      </c>
      <c r="E229" s="65">
        <f>0.4*F229</f>
        <v>14.4</v>
      </c>
      <c r="F229" s="65">
        <v>36</v>
      </c>
      <c r="G229" s="66">
        <f t="shared" si="37"/>
        <v>50.4</v>
      </c>
      <c r="H229" s="66">
        <f t="shared" si="38"/>
        <v>50.4</v>
      </c>
      <c r="I229" s="67">
        <f t="shared" si="36"/>
        <v>7.430153702547757E-05</v>
      </c>
      <c r="J229" s="97" t="s">
        <v>86</v>
      </c>
      <c r="K229" s="96"/>
    </row>
    <row r="230" spans="1:11" s="1" customFormat="1" ht="12.75" customHeight="1">
      <c r="A230" s="24" t="s">
        <v>571</v>
      </c>
      <c r="B230" s="33" t="s">
        <v>576</v>
      </c>
      <c r="C230" s="43">
        <v>150</v>
      </c>
      <c r="D230" s="97" t="s">
        <v>575</v>
      </c>
      <c r="E230" s="65">
        <v>3.77</v>
      </c>
      <c r="F230" s="65">
        <v>17.24</v>
      </c>
      <c r="G230" s="66">
        <f>F230+E230</f>
        <v>21.009999999999998</v>
      </c>
      <c r="H230" s="66">
        <f>G230*C230</f>
        <v>3151.4999999999995</v>
      </c>
      <c r="I230" s="67">
        <f>H230/$H$7</f>
        <v>0.004646057419360963</v>
      </c>
      <c r="J230" s="97" t="s">
        <v>70</v>
      </c>
      <c r="K230" s="96">
        <v>70513</v>
      </c>
    </row>
    <row r="231" spans="1:11" ht="12.75">
      <c r="A231" s="119" t="s">
        <v>2</v>
      </c>
      <c r="B231" s="120"/>
      <c r="C231" s="120"/>
      <c r="D231" s="120"/>
      <c r="E231" s="120"/>
      <c r="F231" s="120"/>
      <c r="G231" s="121"/>
      <c r="H231" s="22">
        <f>SUM(H9:H230)</f>
        <v>678317.0579999997</v>
      </c>
      <c r="I231" s="72">
        <f>SUM(I9:I230)</f>
        <v>1.0000000000000007</v>
      </c>
      <c r="J231" s="111"/>
      <c r="K231" s="117"/>
    </row>
    <row r="232" spans="1:9" ht="12.75">
      <c r="A232" s="119" t="s">
        <v>92</v>
      </c>
      <c r="B232" s="120"/>
      <c r="C232" s="120"/>
      <c r="D232" s="120"/>
      <c r="E232" s="120"/>
      <c r="F232" s="120"/>
      <c r="G232" s="121"/>
      <c r="H232" s="22">
        <f>H231*0.25</f>
        <v>169579.26449999993</v>
      </c>
      <c r="I232" s="72">
        <v>0.25</v>
      </c>
    </row>
    <row r="233" spans="1:9" ht="12.75">
      <c r="A233" s="119" t="s">
        <v>3</v>
      </c>
      <c r="B233" s="120"/>
      <c r="C233" s="120"/>
      <c r="D233" s="120"/>
      <c r="E233" s="120"/>
      <c r="F233" s="120"/>
      <c r="G233" s="121"/>
      <c r="H233" s="22">
        <f>H231+H232</f>
        <v>847896.3224999997</v>
      </c>
      <c r="I233" s="72"/>
    </row>
    <row r="234" spans="1:9" ht="12.75">
      <c r="A234" s="2"/>
      <c r="B234" s="3"/>
      <c r="C234" s="85"/>
      <c r="D234" s="86"/>
      <c r="E234" s="86"/>
      <c r="F234" s="86"/>
      <c r="G234" s="86"/>
      <c r="H234" s="86"/>
      <c r="I234" s="86"/>
    </row>
    <row r="235" spans="1:9" ht="12.75">
      <c r="A235" s="2"/>
      <c r="B235" s="3" t="s">
        <v>13</v>
      </c>
      <c r="C235" s="86"/>
      <c r="D235" s="86"/>
      <c r="E235" s="86"/>
      <c r="F235" s="86"/>
      <c r="G235" s="86"/>
      <c r="H235" s="86"/>
      <c r="I235" s="86"/>
    </row>
    <row r="236" spans="1:9" ht="12.75">
      <c r="A236" s="4">
        <v>1</v>
      </c>
      <c r="B236" s="122" t="s">
        <v>57</v>
      </c>
      <c r="C236" s="122"/>
      <c r="D236" s="122"/>
      <c r="E236" s="122"/>
      <c r="F236" s="122"/>
      <c r="G236" s="122"/>
      <c r="H236" s="122"/>
      <c r="I236" s="122"/>
    </row>
    <row r="237" spans="1:9" ht="12.75">
      <c r="A237" s="4">
        <v>2</v>
      </c>
      <c r="B237" s="123" t="s">
        <v>14</v>
      </c>
      <c r="C237" s="123"/>
      <c r="D237" s="123"/>
      <c r="E237" s="123"/>
      <c r="F237" s="123"/>
      <c r="G237" s="123"/>
      <c r="H237" s="123"/>
      <c r="I237" s="123"/>
    </row>
    <row r="238" spans="1:9" ht="12.75">
      <c r="A238" s="4">
        <v>3</v>
      </c>
      <c r="B238" s="123" t="s">
        <v>15</v>
      </c>
      <c r="C238" s="123"/>
      <c r="D238" s="123"/>
      <c r="E238" s="123"/>
      <c r="F238" s="123"/>
      <c r="G238" s="123"/>
      <c r="H238" s="123"/>
      <c r="I238" s="123"/>
    </row>
    <row r="239" spans="1:9" ht="25.5" customHeight="1">
      <c r="A239" s="4">
        <v>4</v>
      </c>
      <c r="B239" s="123" t="s">
        <v>93</v>
      </c>
      <c r="C239" s="123"/>
      <c r="D239" s="123"/>
      <c r="E239" s="123"/>
      <c r="F239" s="123"/>
      <c r="G239" s="123"/>
      <c r="H239" s="123"/>
      <c r="I239" s="123"/>
    </row>
    <row r="240" spans="1:9" ht="12.75">
      <c r="A240" s="4"/>
      <c r="B240" s="3"/>
      <c r="C240" s="85"/>
      <c r="D240" s="86"/>
      <c r="E240" s="86"/>
      <c r="F240" s="86"/>
      <c r="G240" s="86"/>
      <c r="H240" s="86"/>
      <c r="I240" s="86"/>
    </row>
    <row r="241" spans="1:9" ht="12.75">
      <c r="A241" s="4"/>
      <c r="B241" s="32" t="s">
        <v>24</v>
      </c>
      <c r="C241" s="85"/>
      <c r="D241" s="86"/>
      <c r="E241" s="86"/>
      <c r="F241" s="86"/>
      <c r="G241" s="86"/>
      <c r="H241" s="86"/>
      <c r="I241" s="86"/>
    </row>
    <row r="242" spans="1:9" ht="12.75">
      <c r="A242" s="4"/>
      <c r="B242" s="32" t="s">
        <v>21</v>
      </c>
      <c r="C242" s="85"/>
      <c r="D242" s="86"/>
      <c r="E242" s="86"/>
      <c r="F242" s="86"/>
      <c r="G242" s="86"/>
      <c r="H242" s="86"/>
      <c r="I242" s="86"/>
    </row>
    <row r="243" spans="1:9" ht="12.75">
      <c r="A243" s="4"/>
      <c r="B243" s="32" t="s">
        <v>22</v>
      </c>
      <c r="C243" s="85"/>
      <c r="D243" s="86"/>
      <c r="E243" s="86"/>
      <c r="F243" s="86"/>
      <c r="G243" s="86"/>
      <c r="H243" s="86"/>
      <c r="I243" s="86"/>
    </row>
    <row r="244" spans="1:9" ht="12.75">
      <c r="A244" s="4"/>
      <c r="B244" s="32" t="s">
        <v>23</v>
      </c>
      <c r="C244" s="85"/>
      <c r="D244" s="86"/>
      <c r="E244" s="86"/>
      <c r="F244" s="86"/>
      <c r="G244" s="86"/>
      <c r="H244" s="86"/>
      <c r="I244" s="86"/>
    </row>
    <row r="245" spans="1:9" ht="12.75">
      <c r="A245" s="4"/>
      <c r="B245" s="3"/>
      <c r="C245" s="85"/>
      <c r="D245" s="86"/>
      <c r="E245" s="86"/>
      <c r="F245" s="86"/>
      <c r="G245" s="86"/>
      <c r="H245" s="86"/>
      <c r="I245" s="86"/>
    </row>
  </sheetData>
  <sheetProtection/>
  <mergeCells count="15">
    <mergeCell ref="B1:B2"/>
    <mergeCell ref="C1:I1"/>
    <mergeCell ref="C2:I2"/>
    <mergeCell ref="C4:D4"/>
    <mergeCell ref="A5:I5"/>
    <mergeCell ref="J8:K8"/>
    <mergeCell ref="B239:I239"/>
    <mergeCell ref="J185:K185"/>
    <mergeCell ref="J184:K184"/>
    <mergeCell ref="A231:G231"/>
    <mergeCell ref="A232:G232"/>
    <mergeCell ref="A233:G233"/>
    <mergeCell ref="B236:I236"/>
    <mergeCell ref="B237:I237"/>
    <mergeCell ref="B238:I238"/>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85" r:id="rId2"/>
  <headerFooter>
    <oddFooter>&amp;L&amp;A
Páginas ( &amp;P/&amp;N)&amp;R________________________
Fernando Melo Franco
Engº Eletricista CREA 11.179/D-GO
G5 ENGENHARIA</oddFooter>
  </headerFooter>
  <drawing r:id="rId1"/>
</worksheet>
</file>

<file path=xl/worksheets/sheet3.xml><?xml version="1.0" encoding="utf-8"?>
<worksheet xmlns="http://schemas.openxmlformats.org/spreadsheetml/2006/main" xmlns:r="http://schemas.openxmlformats.org/officeDocument/2006/relationships">
  <dimension ref="A1:IV109"/>
  <sheetViews>
    <sheetView zoomScaleSheetLayoutView="100" workbookViewId="0" topLeftCell="A416">
      <pane ySplit="435" topLeftCell="A1" activePane="bottomLeft" state="split"/>
      <selection pane="topLeft" activeCell="J1" sqref="J1:K16384"/>
      <selection pane="bottomLeft" activeCell="F14" sqref="F14"/>
    </sheetView>
  </sheetViews>
  <sheetFormatPr defaultColWidth="9.140625" defaultRowHeight="12.75"/>
  <cols>
    <col min="1" max="1" width="5.8515625" style="5" customWidth="1"/>
    <col min="2" max="2" width="85.8515625" style="7" customWidth="1"/>
    <col min="3" max="3" width="10.28125" style="87" customWidth="1"/>
    <col min="4" max="4" width="4.421875" style="88" customWidth="1"/>
    <col min="5" max="5" width="9.57421875" style="88" customWidth="1"/>
    <col min="6" max="6" width="10.00390625" style="88" bestFit="1" customWidth="1"/>
    <col min="7" max="7" width="12.57421875" style="88" customWidth="1"/>
    <col min="8" max="8" width="12.7109375" style="88" customWidth="1"/>
    <col min="9" max="9" width="10.421875" style="88" customWidth="1"/>
    <col min="10" max="10" width="10.7109375" style="86" customWidth="1"/>
    <col min="11" max="11" width="9.140625" style="104" customWidth="1"/>
    <col min="12" max="16384" width="9.140625" style="6" customWidth="1"/>
  </cols>
  <sheetData>
    <row r="1" spans="1:11" s="13" customFormat="1" ht="23.25" customHeight="1">
      <c r="A1" s="11"/>
      <c r="B1" s="133" t="s">
        <v>94</v>
      </c>
      <c r="C1" s="124" t="s">
        <v>95</v>
      </c>
      <c r="D1" s="125"/>
      <c r="E1" s="125"/>
      <c r="F1" s="125"/>
      <c r="G1" s="125"/>
      <c r="H1" s="125"/>
      <c r="I1" s="126"/>
      <c r="J1" s="105"/>
      <c r="K1" s="106"/>
    </row>
    <row r="2" spans="1:11" s="13" customFormat="1" ht="30.75" customHeight="1">
      <c r="A2" s="10"/>
      <c r="B2" s="134"/>
      <c r="C2" s="127" t="s">
        <v>96</v>
      </c>
      <c r="D2" s="128"/>
      <c r="E2" s="128"/>
      <c r="F2" s="128"/>
      <c r="G2" s="128"/>
      <c r="H2" s="128"/>
      <c r="I2" s="129"/>
      <c r="J2" s="105"/>
      <c r="K2" s="106"/>
    </row>
    <row r="3" spans="1:11" s="13" customFormat="1" ht="21">
      <c r="A3" s="10"/>
      <c r="B3" s="14"/>
      <c r="C3" s="56" t="s">
        <v>0</v>
      </c>
      <c r="D3" s="89"/>
      <c r="E3" s="89"/>
      <c r="F3" s="12"/>
      <c r="G3" s="55" t="s">
        <v>56</v>
      </c>
      <c r="H3" s="37">
        <v>42340</v>
      </c>
      <c r="I3" s="57"/>
      <c r="J3" s="105"/>
      <c r="K3" s="106"/>
    </row>
    <row r="4" spans="1:11" s="13" customFormat="1" ht="12" customHeight="1" thickBot="1">
      <c r="A4" s="15"/>
      <c r="B4" s="16"/>
      <c r="C4" s="135" t="s">
        <v>27</v>
      </c>
      <c r="D4" s="136"/>
      <c r="E4" s="58"/>
      <c r="F4" s="59"/>
      <c r="G4" s="60"/>
      <c r="H4" s="90" t="s">
        <v>97</v>
      </c>
      <c r="I4" s="91"/>
      <c r="J4" s="105"/>
      <c r="K4" s="104"/>
    </row>
    <row r="5" spans="1:11" s="20" customFormat="1" ht="12" customHeight="1" thickBot="1">
      <c r="A5" s="130" t="s">
        <v>284</v>
      </c>
      <c r="B5" s="131"/>
      <c r="C5" s="131"/>
      <c r="D5" s="131"/>
      <c r="E5" s="131"/>
      <c r="F5" s="131"/>
      <c r="G5" s="131"/>
      <c r="H5" s="131"/>
      <c r="I5" s="132"/>
      <c r="J5" s="105"/>
      <c r="K5" s="106"/>
    </row>
    <row r="6" spans="1:11" s="19" customFormat="1" ht="12" customHeight="1" thickBot="1">
      <c r="A6" s="8" t="s">
        <v>4</v>
      </c>
      <c r="B6" s="9" t="s">
        <v>5</v>
      </c>
      <c r="C6" s="80" t="s">
        <v>6</v>
      </c>
      <c r="D6" s="81" t="s">
        <v>7</v>
      </c>
      <c r="E6" s="81" t="s">
        <v>8</v>
      </c>
      <c r="F6" s="81" t="s">
        <v>9</v>
      </c>
      <c r="G6" s="81" t="s">
        <v>10</v>
      </c>
      <c r="H6" s="81" t="s">
        <v>11</v>
      </c>
      <c r="I6" s="82" t="s">
        <v>12</v>
      </c>
      <c r="J6" s="107"/>
      <c r="K6" s="108"/>
    </row>
    <row r="7" spans="1:11" s="20" customFormat="1" ht="12" customHeight="1">
      <c r="A7" s="23"/>
      <c r="B7" s="17" t="s">
        <v>42</v>
      </c>
      <c r="C7" s="21" t="s">
        <v>17</v>
      </c>
      <c r="D7" s="21"/>
      <c r="E7" s="22"/>
      <c r="F7" s="22"/>
      <c r="G7" s="22"/>
      <c r="H7" s="22">
        <f>H95</f>
        <v>124728.48000000004</v>
      </c>
      <c r="I7" s="72">
        <f>SUM(I9:I94)</f>
        <v>0.9999999999999997</v>
      </c>
      <c r="J7" s="105"/>
      <c r="K7" s="106"/>
    </row>
    <row r="8" spans="1:256" s="20" customFormat="1" ht="12" customHeight="1">
      <c r="A8" s="26">
        <v>1</v>
      </c>
      <c r="B8" s="25" t="s">
        <v>25</v>
      </c>
      <c r="C8" s="21"/>
      <c r="D8" s="21"/>
      <c r="E8" s="22"/>
      <c r="F8" s="22"/>
      <c r="G8" s="22"/>
      <c r="H8" s="22"/>
      <c r="I8" s="72"/>
      <c r="J8" s="118" t="s">
        <v>99</v>
      </c>
      <c r="K8" s="118"/>
      <c r="L8" s="28"/>
      <c r="M8" s="28"/>
      <c r="N8" s="29"/>
      <c r="O8" s="29"/>
      <c r="P8" s="29"/>
      <c r="Q8" s="29"/>
      <c r="R8" s="30"/>
      <c r="S8" s="31"/>
      <c r="T8" s="27"/>
      <c r="U8" s="28"/>
      <c r="V8" s="28"/>
      <c r="W8" s="29"/>
      <c r="X8" s="29"/>
      <c r="Y8" s="29"/>
      <c r="Z8" s="29"/>
      <c r="AA8" s="30"/>
      <c r="AB8" s="31"/>
      <c r="AC8" s="27"/>
      <c r="AD8" s="28"/>
      <c r="AE8" s="28"/>
      <c r="AF8" s="29"/>
      <c r="AG8" s="29"/>
      <c r="AH8" s="29"/>
      <c r="AI8" s="29"/>
      <c r="AJ8" s="30"/>
      <c r="AK8" s="31"/>
      <c r="AL8" s="27"/>
      <c r="AM8" s="28"/>
      <c r="AN8" s="28"/>
      <c r="AO8" s="29"/>
      <c r="AP8" s="29"/>
      <c r="AQ8" s="29"/>
      <c r="AR8" s="29"/>
      <c r="AS8" s="30"/>
      <c r="AT8" s="31"/>
      <c r="AU8" s="27"/>
      <c r="AV8" s="28"/>
      <c r="AW8" s="28"/>
      <c r="AX8" s="29"/>
      <c r="AY8" s="29"/>
      <c r="AZ8" s="29"/>
      <c r="BA8" s="29"/>
      <c r="BB8" s="30"/>
      <c r="BC8" s="31"/>
      <c r="BD8" s="27"/>
      <c r="BE8" s="28"/>
      <c r="BF8" s="28"/>
      <c r="BG8" s="29"/>
      <c r="BH8" s="29"/>
      <c r="BI8" s="29"/>
      <c r="BJ8" s="29"/>
      <c r="BK8" s="30"/>
      <c r="BL8" s="31"/>
      <c r="BM8" s="27"/>
      <c r="BN8" s="28"/>
      <c r="BO8" s="28"/>
      <c r="BP8" s="29"/>
      <c r="BQ8" s="29"/>
      <c r="BR8" s="29"/>
      <c r="BS8" s="29"/>
      <c r="BT8" s="30"/>
      <c r="BU8" s="31"/>
      <c r="BV8" s="27"/>
      <c r="BW8" s="28"/>
      <c r="BX8" s="28"/>
      <c r="BY8" s="29"/>
      <c r="BZ8" s="29"/>
      <c r="CA8" s="29"/>
      <c r="CB8" s="29"/>
      <c r="CC8" s="30"/>
      <c r="CD8" s="31"/>
      <c r="CE8" s="27"/>
      <c r="CF8" s="28"/>
      <c r="CG8" s="28"/>
      <c r="CH8" s="29"/>
      <c r="CI8" s="29"/>
      <c r="CJ8" s="29"/>
      <c r="CK8" s="29"/>
      <c r="CL8" s="30"/>
      <c r="CM8" s="31"/>
      <c r="CN8" s="27"/>
      <c r="CO8" s="28"/>
      <c r="CP8" s="28"/>
      <c r="CQ8" s="29"/>
      <c r="CR8" s="29"/>
      <c r="CS8" s="29"/>
      <c r="CT8" s="29"/>
      <c r="CU8" s="30"/>
      <c r="CV8" s="31"/>
      <c r="CW8" s="27"/>
      <c r="CX8" s="28"/>
      <c r="CY8" s="28"/>
      <c r="CZ8" s="29"/>
      <c r="DA8" s="29"/>
      <c r="DB8" s="29"/>
      <c r="DC8" s="29"/>
      <c r="DD8" s="30"/>
      <c r="DE8" s="31"/>
      <c r="DF8" s="27"/>
      <c r="DG8" s="28"/>
      <c r="DH8" s="28"/>
      <c r="DI8" s="29"/>
      <c r="DJ8" s="29"/>
      <c r="DK8" s="29"/>
      <c r="DL8" s="29"/>
      <c r="DM8" s="30"/>
      <c r="DN8" s="31"/>
      <c r="DO8" s="27"/>
      <c r="DP8" s="28"/>
      <c r="DQ8" s="28"/>
      <c r="DR8" s="29"/>
      <c r="DS8" s="29"/>
      <c r="DT8" s="29"/>
      <c r="DU8" s="29"/>
      <c r="DV8" s="30"/>
      <c r="DW8" s="31"/>
      <c r="DX8" s="27"/>
      <c r="DY8" s="28"/>
      <c r="DZ8" s="28"/>
      <c r="EA8" s="29"/>
      <c r="EB8" s="29"/>
      <c r="EC8" s="29"/>
      <c r="ED8" s="29"/>
      <c r="EE8" s="30"/>
      <c r="EF8" s="31"/>
      <c r="EG8" s="27"/>
      <c r="EH8" s="28"/>
      <c r="EI8" s="28"/>
      <c r="EJ8" s="29"/>
      <c r="EK8" s="29"/>
      <c r="EL8" s="29"/>
      <c r="EM8" s="29"/>
      <c r="EN8" s="30"/>
      <c r="EO8" s="31"/>
      <c r="EP8" s="27"/>
      <c r="EQ8" s="28"/>
      <c r="ER8" s="28"/>
      <c r="ES8" s="29"/>
      <c r="ET8" s="29"/>
      <c r="EU8" s="29"/>
      <c r="EV8" s="29"/>
      <c r="EW8" s="30"/>
      <c r="EX8" s="31"/>
      <c r="EY8" s="27"/>
      <c r="EZ8" s="28"/>
      <c r="FA8" s="28"/>
      <c r="FB8" s="29"/>
      <c r="FC8" s="29"/>
      <c r="FD8" s="29"/>
      <c r="FE8" s="29"/>
      <c r="FF8" s="30"/>
      <c r="FG8" s="31"/>
      <c r="FH8" s="27"/>
      <c r="FI8" s="28"/>
      <c r="FJ8" s="28"/>
      <c r="FK8" s="29"/>
      <c r="FL8" s="29"/>
      <c r="FM8" s="29"/>
      <c r="FN8" s="29"/>
      <c r="FO8" s="30"/>
      <c r="FP8" s="31"/>
      <c r="FQ8" s="27"/>
      <c r="FR8" s="28"/>
      <c r="FS8" s="28"/>
      <c r="FT8" s="29"/>
      <c r="FU8" s="29"/>
      <c r="FV8" s="29"/>
      <c r="FW8" s="29"/>
      <c r="FX8" s="30"/>
      <c r="FY8" s="31"/>
      <c r="FZ8" s="27"/>
      <c r="GA8" s="28"/>
      <c r="GB8" s="28"/>
      <c r="GC8" s="29"/>
      <c r="GD8" s="29"/>
      <c r="GE8" s="29"/>
      <c r="GF8" s="29"/>
      <c r="GG8" s="30"/>
      <c r="GH8" s="31"/>
      <c r="GI8" s="27"/>
      <c r="GJ8" s="28"/>
      <c r="GK8" s="28"/>
      <c r="GL8" s="29"/>
      <c r="GM8" s="29"/>
      <c r="GN8" s="29"/>
      <c r="GO8" s="29"/>
      <c r="GP8" s="30"/>
      <c r="GQ8" s="31"/>
      <c r="GR8" s="27"/>
      <c r="GS8" s="28"/>
      <c r="GT8" s="28"/>
      <c r="GU8" s="29"/>
      <c r="GV8" s="29"/>
      <c r="GW8" s="29"/>
      <c r="GX8" s="29"/>
      <c r="GY8" s="30"/>
      <c r="GZ8" s="31"/>
      <c r="HA8" s="27"/>
      <c r="HB8" s="28"/>
      <c r="HC8" s="28"/>
      <c r="HD8" s="29"/>
      <c r="HE8" s="29"/>
      <c r="HF8" s="29"/>
      <c r="HG8" s="29"/>
      <c r="HH8" s="30"/>
      <c r="HI8" s="31"/>
      <c r="HJ8" s="27"/>
      <c r="HK8" s="28"/>
      <c r="HL8" s="28"/>
      <c r="HM8" s="29"/>
      <c r="HN8" s="29"/>
      <c r="HO8" s="29"/>
      <c r="HP8" s="29"/>
      <c r="HQ8" s="30"/>
      <c r="HR8" s="31"/>
      <c r="HS8" s="27"/>
      <c r="HT8" s="28"/>
      <c r="HU8" s="28"/>
      <c r="HV8" s="29"/>
      <c r="HW8" s="29"/>
      <c r="HX8" s="29"/>
      <c r="HY8" s="29"/>
      <c r="HZ8" s="30"/>
      <c r="IA8" s="31"/>
      <c r="IB8" s="27"/>
      <c r="IC8" s="28"/>
      <c r="ID8" s="28"/>
      <c r="IE8" s="29"/>
      <c r="IF8" s="29"/>
      <c r="IG8" s="29"/>
      <c r="IH8" s="29"/>
      <c r="II8" s="30"/>
      <c r="IJ8" s="31"/>
      <c r="IK8" s="27"/>
      <c r="IL8" s="28"/>
      <c r="IM8" s="28"/>
      <c r="IN8" s="29"/>
      <c r="IO8" s="29"/>
      <c r="IP8" s="29"/>
      <c r="IQ8" s="29"/>
      <c r="IR8" s="30"/>
      <c r="IS8" s="31"/>
      <c r="IT8" s="27"/>
      <c r="IU8" s="28"/>
      <c r="IV8" s="28"/>
    </row>
    <row r="9" spans="1:11" s="1" customFormat="1" ht="22.5">
      <c r="A9" s="24" t="s">
        <v>102</v>
      </c>
      <c r="B9" s="38" t="s">
        <v>115</v>
      </c>
      <c r="C9" s="43">
        <v>26</v>
      </c>
      <c r="D9" s="39" t="s">
        <v>16</v>
      </c>
      <c r="E9" s="65">
        <v>1.81</v>
      </c>
      <c r="F9" s="65">
        <v>10.29</v>
      </c>
      <c r="G9" s="66">
        <f aca="true" t="shared" si="0" ref="G9:G14">F9+E9</f>
        <v>12.1</v>
      </c>
      <c r="H9" s="66">
        <f aca="true" t="shared" si="1" ref="H9:H14">G9*C9</f>
        <v>314.59999999999997</v>
      </c>
      <c r="I9" s="67">
        <f aca="true" t="shared" si="2" ref="I9:I14">H9/$H$7</f>
        <v>0.002522278793103226</v>
      </c>
      <c r="J9" s="94" t="s">
        <v>67</v>
      </c>
      <c r="K9" s="96">
        <v>83540</v>
      </c>
    </row>
    <row r="10" spans="1:11" s="1" customFormat="1" ht="12.75" customHeight="1">
      <c r="A10" s="24" t="s">
        <v>103</v>
      </c>
      <c r="B10" s="61" t="s">
        <v>116</v>
      </c>
      <c r="C10" s="43">
        <v>24</v>
      </c>
      <c r="D10" s="39" t="s">
        <v>16</v>
      </c>
      <c r="E10" s="65">
        <v>4.1</v>
      </c>
      <c r="F10" s="65">
        <v>23.3</v>
      </c>
      <c r="G10" s="66">
        <f t="shared" si="0"/>
        <v>27.4</v>
      </c>
      <c r="H10" s="66">
        <f t="shared" si="1"/>
        <v>657.5999999999999</v>
      </c>
      <c r="I10" s="67">
        <f t="shared" si="2"/>
        <v>0.005272252175285065</v>
      </c>
      <c r="J10" s="94" t="s">
        <v>276</v>
      </c>
      <c r="K10" s="96"/>
    </row>
    <row r="11" spans="1:11" s="1" customFormat="1" ht="11.25">
      <c r="A11" s="24" t="s">
        <v>104</v>
      </c>
      <c r="B11" s="61" t="s">
        <v>285</v>
      </c>
      <c r="C11" s="43">
        <v>80</v>
      </c>
      <c r="D11" s="18" t="s">
        <v>32</v>
      </c>
      <c r="E11" s="65">
        <v>1.2</v>
      </c>
      <c r="F11" s="65">
        <v>6.88</v>
      </c>
      <c r="G11" s="66">
        <f t="shared" si="0"/>
        <v>8.08</v>
      </c>
      <c r="H11" s="66">
        <f t="shared" si="1"/>
        <v>646.4</v>
      </c>
      <c r="I11" s="67">
        <f t="shared" si="2"/>
        <v>0.005182457126070964</v>
      </c>
      <c r="J11" s="97" t="s">
        <v>86</v>
      </c>
      <c r="K11" s="43"/>
    </row>
    <row r="12" spans="1:11" s="1" customFormat="1" ht="11.25">
      <c r="A12" s="24" t="s">
        <v>105</v>
      </c>
      <c r="B12" s="61" t="s">
        <v>274</v>
      </c>
      <c r="C12" s="43">
        <v>73</v>
      </c>
      <c r="D12" s="18" t="s">
        <v>32</v>
      </c>
      <c r="E12" s="65">
        <v>2.4</v>
      </c>
      <c r="F12" s="65">
        <v>13.76</v>
      </c>
      <c r="G12" s="66">
        <f t="shared" si="0"/>
        <v>16.16</v>
      </c>
      <c r="H12" s="66">
        <f t="shared" si="1"/>
        <v>1179.68</v>
      </c>
      <c r="I12" s="67">
        <f t="shared" si="2"/>
        <v>0.00945798425507951</v>
      </c>
      <c r="J12" s="97" t="s">
        <v>86</v>
      </c>
      <c r="K12" s="43"/>
    </row>
    <row r="13" spans="1:11" s="1" customFormat="1" ht="11.25">
      <c r="A13" s="24" t="s">
        <v>100</v>
      </c>
      <c r="B13" s="62" t="s">
        <v>286</v>
      </c>
      <c r="C13" s="63">
        <v>80</v>
      </c>
      <c r="D13" s="63" t="s">
        <v>32</v>
      </c>
      <c r="E13" s="64">
        <v>9.22</v>
      </c>
      <c r="F13" s="64">
        <v>52.7</v>
      </c>
      <c r="G13" s="66">
        <f t="shared" si="0"/>
        <v>61.92</v>
      </c>
      <c r="H13" s="66">
        <f t="shared" si="1"/>
        <v>4953.6</v>
      </c>
      <c r="I13" s="67">
        <f t="shared" si="2"/>
        <v>0.03971506748097947</v>
      </c>
      <c r="J13" s="97" t="s">
        <v>86</v>
      </c>
      <c r="K13" s="43"/>
    </row>
    <row r="14" spans="1:11" s="1" customFormat="1" ht="11.25">
      <c r="A14" s="24" t="s">
        <v>101</v>
      </c>
      <c r="B14" s="62" t="s">
        <v>108</v>
      </c>
      <c r="C14" s="63">
        <v>73</v>
      </c>
      <c r="D14" s="63" t="s">
        <v>32</v>
      </c>
      <c r="E14" s="64">
        <v>10.08</v>
      </c>
      <c r="F14" s="64">
        <v>57.63</v>
      </c>
      <c r="G14" s="66">
        <f t="shared" si="0"/>
        <v>67.71000000000001</v>
      </c>
      <c r="H14" s="66">
        <f t="shared" si="1"/>
        <v>4942.830000000001</v>
      </c>
      <c r="I14" s="67">
        <f t="shared" si="2"/>
        <v>0.03962871992026199</v>
      </c>
      <c r="J14" s="97" t="s">
        <v>86</v>
      </c>
      <c r="K14" s="43"/>
    </row>
    <row r="15" spans="1:11" s="1" customFormat="1" ht="11.25">
      <c r="A15" s="17">
        <v>2</v>
      </c>
      <c r="B15" s="25" t="s">
        <v>18</v>
      </c>
      <c r="C15" s="21"/>
      <c r="D15" s="21"/>
      <c r="E15" s="22"/>
      <c r="F15" s="22"/>
      <c r="G15" s="73"/>
      <c r="H15" s="73"/>
      <c r="I15" s="74"/>
      <c r="J15" s="98"/>
      <c r="K15" s="103"/>
    </row>
    <row r="16" spans="1:11" s="1" customFormat="1" ht="11.25">
      <c r="A16" s="24" t="s">
        <v>130</v>
      </c>
      <c r="B16" s="38" t="s">
        <v>126</v>
      </c>
      <c r="C16" s="43">
        <v>15</v>
      </c>
      <c r="D16" s="39" t="s">
        <v>16</v>
      </c>
      <c r="E16" s="64">
        <v>0.74</v>
      </c>
      <c r="F16" s="64">
        <v>4.19</v>
      </c>
      <c r="G16" s="66">
        <f aca="true" t="shared" si="3" ref="G16:G22">F16+E16</f>
        <v>4.930000000000001</v>
      </c>
      <c r="H16" s="66">
        <f aca="true" t="shared" si="4" ref="H16:H22">G16*C16</f>
        <v>73.95</v>
      </c>
      <c r="I16" s="67">
        <f aca="true" t="shared" si="5" ref="I16:I22">H16/$H$7</f>
        <v>0.0005928878472663178</v>
      </c>
      <c r="J16" s="92" t="s">
        <v>67</v>
      </c>
      <c r="K16" s="93">
        <v>83440</v>
      </c>
    </row>
    <row r="17" spans="1:11" s="1" customFormat="1" ht="11.25">
      <c r="A17" s="24" t="s">
        <v>131</v>
      </c>
      <c r="B17" s="38" t="s">
        <v>127</v>
      </c>
      <c r="C17" s="43">
        <v>1</v>
      </c>
      <c r="D17" s="39" t="s">
        <v>16</v>
      </c>
      <c r="E17" s="64">
        <v>0.82</v>
      </c>
      <c r="F17" s="64">
        <v>4.63</v>
      </c>
      <c r="G17" s="66">
        <f t="shared" si="3"/>
        <v>5.45</v>
      </c>
      <c r="H17" s="66">
        <f t="shared" si="4"/>
        <v>5.45</v>
      </c>
      <c r="I17" s="67">
        <f t="shared" si="5"/>
        <v>4.369491234079016E-05</v>
      </c>
      <c r="J17" s="92" t="s">
        <v>67</v>
      </c>
      <c r="K17" s="93">
        <v>83442</v>
      </c>
    </row>
    <row r="18" spans="1:11" s="1" customFormat="1" ht="11.25">
      <c r="A18" s="24" t="s">
        <v>132</v>
      </c>
      <c r="B18" s="62" t="s">
        <v>287</v>
      </c>
      <c r="C18" s="63">
        <v>23</v>
      </c>
      <c r="D18" s="63" t="s">
        <v>288</v>
      </c>
      <c r="E18" s="64">
        <v>30.41</v>
      </c>
      <c r="F18" s="64">
        <v>14.1</v>
      </c>
      <c r="G18" s="66">
        <f>F18+E18</f>
        <v>44.51</v>
      </c>
      <c r="H18" s="66">
        <f>G18*C18</f>
        <v>1023.7299999999999</v>
      </c>
      <c r="I18" s="67">
        <f>H18/$H$7</f>
        <v>0.00820766836892424</v>
      </c>
      <c r="J18" s="92" t="s">
        <v>70</v>
      </c>
      <c r="K18" s="93">
        <v>70646</v>
      </c>
    </row>
    <row r="19" spans="1:11" s="1" customFormat="1" ht="11.25">
      <c r="A19" s="24" t="s">
        <v>133</v>
      </c>
      <c r="B19" s="38" t="s">
        <v>128</v>
      </c>
      <c r="C19" s="43">
        <v>80</v>
      </c>
      <c r="D19" s="39" t="s">
        <v>32</v>
      </c>
      <c r="E19" s="65">
        <v>1.64</v>
      </c>
      <c r="F19" s="65">
        <v>9.27</v>
      </c>
      <c r="G19" s="66">
        <f t="shared" si="3"/>
        <v>10.91</v>
      </c>
      <c r="H19" s="66">
        <f t="shared" si="4"/>
        <v>872.8</v>
      </c>
      <c r="I19" s="67">
        <f t="shared" si="5"/>
        <v>0.006997599906613146</v>
      </c>
      <c r="J19" s="94" t="s">
        <v>67</v>
      </c>
      <c r="K19" s="96" t="s">
        <v>264</v>
      </c>
    </row>
    <row r="20" spans="1:11" s="1" customFormat="1" ht="11.25">
      <c r="A20" s="24" t="s">
        <v>134</v>
      </c>
      <c r="B20" s="38" t="s">
        <v>129</v>
      </c>
      <c r="C20" s="43">
        <v>20</v>
      </c>
      <c r="D20" s="39" t="s">
        <v>32</v>
      </c>
      <c r="E20" s="65">
        <v>2.29</v>
      </c>
      <c r="F20" s="65">
        <v>13.01</v>
      </c>
      <c r="G20" s="66">
        <f t="shared" si="3"/>
        <v>15.3</v>
      </c>
      <c r="H20" s="66">
        <f t="shared" si="4"/>
        <v>306</v>
      </c>
      <c r="I20" s="67">
        <f t="shared" si="5"/>
        <v>0.00245332902317097</v>
      </c>
      <c r="J20" s="94" t="s">
        <v>67</v>
      </c>
      <c r="K20" s="96" t="s">
        <v>265</v>
      </c>
    </row>
    <row r="21" spans="1:11" s="1" customFormat="1" ht="11.25">
      <c r="A21" s="24" t="s">
        <v>206</v>
      </c>
      <c r="B21" s="38" t="s">
        <v>53</v>
      </c>
      <c r="C21" s="43">
        <v>76</v>
      </c>
      <c r="D21" s="39" t="s">
        <v>32</v>
      </c>
      <c r="E21" s="65">
        <v>0.73</v>
      </c>
      <c r="F21" s="65">
        <v>2.54</v>
      </c>
      <c r="G21" s="66">
        <f t="shared" si="3"/>
        <v>3.27</v>
      </c>
      <c r="H21" s="66">
        <f t="shared" si="4"/>
        <v>248.52</v>
      </c>
      <c r="I21" s="67">
        <f t="shared" si="5"/>
        <v>0.0019924880027400315</v>
      </c>
      <c r="J21" s="94" t="s">
        <v>70</v>
      </c>
      <c r="K21" s="96">
        <v>72380</v>
      </c>
    </row>
    <row r="22" spans="1:11" s="1" customFormat="1" ht="11.25">
      <c r="A22" s="24" t="s">
        <v>306</v>
      </c>
      <c r="B22" s="38" t="s">
        <v>202</v>
      </c>
      <c r="C22" s="43">
        <v>11</v>
      </c>
      <c r="D22" s="39" t="s">
        <v>32</v>
      </c>
      <c r="E22" s="65">
        <v>0.86</v>
      </c>
      <c r="F22" s="65">
        <v>4.85</v>
      </c>
      <c r="G22" s="66">
        <f t="shared" si="3"/>
        <v>5.71</v>
      </c>
      <c r="H22" s="66">
        <f t="shared" si="4"/>
        <v>62.81</v>
      </c>
      <c r="I22" s="67">
        <f t="shared" si="5"/>
        <v>0.000503573842958721</v>
      </c>
      <c r="J22" s="94" t="s">
        <v>67</v>
      </c>
      <c r="K22" s="96">
        <v>83438</v>
      </c>
    </row>
    <row r="23" spans="1:11" s="1" customFormat="1" ht="11.25">
      <c r="A23" s="36" t="s">
        <v>38</v>
      </c>
      <c r="B23" s="25" t="s">
        <v>37</v>
      </c>
      <c r="C23" s="26"/>
      <c r="D23" s="26"/>
      <c r="E23" s="26"/>
      <c r="F23" s="26"/>
      <c r="G23" s="26"/>
      <c r="H23" s="26"/>
      <c r="I23" s="26"/>
      <c r="J23" s="98"/>
      <c r="K23" s="103"/>
    </row>
    <row r="24" spans="1:11" s="1" customFormat="1" ht="11.25">
      <c r="A24" s="36" t="s">
        <v>64</v>
      </c>
      <c r="B24" s="25" t="s">
        <v>289</v>
      </c>
      <c r="C24" s="26"/>
      <c r="D24" s="26"/>
      <c r="E24" s="26"/>
      <c r="F24" s="26"/>
      <c r="G24" s="26"/>
      <c r="H24" s="26"/>
      <c r="I24" s="26"/>
      <c r="J24" s="98"/>
      <c r="K24" s="103"/>
    </row>
    <row r="25" spans="1:11" s="49" customFormat="1" ht="14.25" customHeight="1">
      <c r="A25" s="24" t="s">
        <v>65</v>
      </c>
      <c r="B25" s="46" t="s">
        <v>136</v>
      </c>
      <c r="C25" s="47">
        <v>1</v>
      </c>
      <c r="D25" s="48" t="s">
        <v>16</v>
      </c>
      <c r="E25" s="65">
        <v>454.2</v>
      </c>
      <c r="F25" s="65">
        <v>1524.02</v>
      </c>
      <c r="G25" s="66">
        <f>F25+E25</f>
        <v>1978.22</v>
      </c>
      <c r="H25" s="66">
        <f>G25*C25</f>
        <v>1978.22</v>
      </c>
      <c r="I25" s="67">
        <f>H25/$H$7</f>
        <v>0.015860210915742735</v>
      </c>
      <c r="J25" s="99" t="s">
        <v>86</v>
      </c>
      <c r="K25" s="100"/>
    </row>
    <row r="26" spans="1:11" s="49" customFormat="1" ht="14.25" customHeight="1">
      <c r="A26" s="24" t="s">
        <v>66</v>
      </c>
      <c r="B26" s="50" t="s">
        <v>290</v>
      </c>
      <c r="C26" s="47">
        <v>1</v>
      </c>
      <c r="D26" s="68" t="s">
        <v>16</v>
      </c>
      <c r="E26" s="65">
        <v>21.9</v>
      </c>
      <c r="F26" s="65">
        <v>238.5</v>
      </c>
      <c r="G26" s="66">
        <f aca="true" t="shared" si="6" ref="G26:G34">F26+E26</f>
        <v>260.4</v>
      </c>
      <c r="H26" s="66">
        <f aca="true" t="shared" si="7" ref="H26:H34">G26*C26</f>
        <v>260.4</v>
      </c>
      <c r="I26" s="67">
        <f aca="true" t="shared" si="8" ref="I26:I34">H26/$H$7</f>
        <v>0.002087734894227845</v>
      </c>
      <c r="J26" s="101" t="s">
        <v>70</v>
      </c>
      <c r="K26" s="102">
        <v>71177</v>
      </c>
    </row>
    <row r="27" spans="1:11" s="49" customFormat="1" ht="14.25" customHeight="1">
      <c r="A27" s="24" t="s">
        <v>68</v>
      </c>
      <c r="B27" s="50" t="s">
        <v>307</v>
      </c>
      <c r="C27" s="47">
        <v>1</v>
      </c>
      <c r="D27" s="68" t="s">
        <v>16</v>
      </c>
      <c r="E27" s="65">
        <v>43.05</v>
      </c>
      <c r="F27" s="65">
        <v>243.96</v>
      </c>
      <c r="G27" s="66">
        <f t="shared" si="6"/>
        <v>287.01</v>
      </c>
      <c r="H27" s="66">
        <f t="shared" si="7"/>
        <v>287.01</v>
      </c>
      <c r="I27" s="67">
        <f t="shared" si="8"/>
        <v>0.002301078310262419</v>
      </c>
      <c r="J27" s="94" t="s">
        <v>67</v>
      </c>
      <c r="K27" s="95" t="s">
        <v>85</v>
      </c>
    </row>
    <row r="28" spans="1:11" s="49" customFormat="1" ht="14.25" customHeight="1">
      <c r="A28" s="24" t="s">
        <v>69</v>
      </c>
      <c r="B28" s="50" t="s">
        <v>308</v>
      </c>
      <c r="C28" s="47">
        <v>1</v>
      </c>
      <c r="D28" s="68" t="s">
        <v>16</v>
      </c>
      <c r="E28" s="65">
        <v>1.68</v>
      </c>
      <c r="F28" s="65">
        <v>9.53</v>
      </c>
      <c r="G28" s="66">
        <f t="shared" si="6"/>
        <v>11.209999999999999</v>
      </c>
      <c r="H28" s="66">
        <f t="shared" si="7"/>
        <v>11.209999999999999</v>
      </c>
      <c r="I28" s="67">
        <f t="shared" si="8"/>
        <v>8.987522336518488E-05</v>
      </c>
      <c r="J28" s="94" t="s">
        <v>67</v>
      </c>
      <c r="K28" s="95" t="s">
        <v>269</v>
      </c>
    </row>
    <row r="29" spans="1:11" s="49" customFormat="1" ht="14.25" customHeight="1">
      <c r="A29" s="24" t="s">
        <v>71</v>
      </c>
      <c r="B29" s="50" t="s">
        <v>309</v>
      </c>
      <c r="C29" s="47">
        <v>46</v>
      </c>
      <c r="D29" s="68" t="s">
        <v>16</v>
      </c>
      <c r="E29" s="65">
        <v>1.68</v>
      </c>
      <c r="F29" s="65">
        <v>9.53</v>
      </c>
      <c r="G29" s="66">
        <f t="shared" si="6"/>
        <v>11.209999999999999</v>
      </c>
      <c r="H29" s="66">
        <f t="shared" si="7"/>
        <v>515.66</v>
      </c>
      <c r="I29" s="67">
        <f t="shared" si="8"/>
        <v>0.004134260274798505</v>
      </c>
      <c r="J29" s="94" t="s">
        <v>67</v>
      </c>
      <c r="K29" s="95" t="s">
        <v>269</v>
      </c>
    </row>
    <row r="30" spans="1:11" s="49" customFormat="1" ht="14.25" customHeight="1">
      <c r="A30" s="24" t="s">
        <v>72</v>
      </c>
      <c r="B30" s="50" t="s">
        <v>310</v>
      </c>
      <c r="C30" s="47">
        <v>1</v>
      </c>
      <c r="D30" s="68" t="s">
        <v>16</v>
      </c>
      <c r="E30" s="65">
        <v>11.05</v>
      </c>
      <c r="F30" s="65">
        <v>62.63</v>
      </c>
      <c r="G30" s="66">
        <f t="shared" si="6"/>
        <v>73.68</v>
      </c>
      <c r="H30" s="66">
        <f t="shared" si="7"/>
        <v>73.68</v>
      </c>
      <c r="I30" s="67">
        <f t="shared" si="8"/>
        <v>0.0005907231451870494</v>
      </c>
      <c r="J30" s="94" t="s">
        <v>67</v>
      </c>
      <c r="K30" s="95" t="s">
        <v>77</v>
      </c>
    </row>
    <row r="31" spans="1:11" s="49" customFormat="1" ht="14.25" customHeight="1">
      <c r="A31" s="24" t="s">
        <v>73</v>
      </c>
      <c r="B31" s="46" t="s">
        <v>311</v>
      </c>
      <c r="C31" s="43">
        <v>5</v>
      </c>
      <c r="D31" s="48" t="s">
        <v>16</v>
      </c>
      <c r="E31" s="65">
        <v>14.6</v>
      </c>
      <c r="F31" s="65">
        <v>83.95</v>
      </c>
      <c r="G31" s="66">
        <f t="shared" si="6"/>
        <v>98.55</v>
      </c>
      <c r="H31" s="66">
        <f t="shared" si="7"/>
        <v>492.75</v>
      </c>
      <c r="I31" s="67">
        <f t="shared" si="8"/>
        <v>0.003950581294665018</v>
      </c>
      <c r="J31" s="94" t="s">
        <v>70</v>
      </c>
      <c r="K31" s="95">
        <v>71450</v>
      </c>
    </row>
    <row r="32" spans="1:11" s="49" customFormat="1" ht="14.25" customHeight="1">
      <c r="A32" s="24" t="s">
        <v>74</v>
      </c>
      <c r="B32" s="46" t="s">
        <v>312</v>
      </c>
      <c r="C32" s="43">
        <v>4</v>
      </c>
      <c r="D32" s="68" t="s">
        <v>16</v>
      </c>
      <c r="E32" s="65">
        <v>24.33</v>
      </c>
      <c r="F32" s="65">
        <v>37.03</v>
      </c>
      <c r="G32" s="66">
        <f t="shared" si="6"/>
        <v>61.36</v>
      </c>
      <c r="H32" s="66">
        <f t="shared" si="7"/>
        <v>245.44</v>
      </c>
      <c r="I32" s="67">
        <f t="shared" si="8"/>
        <v>0.0019677943642061532</v>
      </c>
      <c r="J32" s="94" t="s">
        <v>70</v>
      </c>
      <c r="K32" s="95">
        <v>71184</v>
      </c>
    </row>
    <row r="33" spans="1:11" s="49" customFormat="1" ht="14.25" customHeight="1">
      <c r="A33" s="24" t="s">
        <v>75</v>
      </c>
      <c r="B33" s="46" t="s">
        <v>313</v>
      </c>
      <c r="C33" s="43">
        <v>1</v>
      </c>
      <c r="D33" s="48" t="s">
        <v>16</v>
      </c>
      <c r="E33" s="65">
        <v>348.54</v>
      </c>
      <c r="F33" s="65">
        <v>1161.8</v>
      </c>
      <c r="G33" s="66">
        <f t="shared" si="6"/>
        <v>1510.34</v>
      </c>
      <c r="H33" s="66">
        <f t="shared" si="7"/>
        <v>1510.34</v>
      </c>
      <c r="I33" s="67">
        <f t="shared" si="8"/>
        <v>0.01210902273482367</v>
      </c>
      <c r="J33" s="94" t="s">
        <v>86</v>
      </c>
      <c r="K33" s="95"/>
    </row>
    <row r="34" spans="1:11" s="49" customFormat="1" ht="14.25" customHeight="1">
      <c r="A34" s="24" t="s">
        <v>76</v>
      </c>
      <c r="B34" s="50" t="s">
        <v>314</v>
      </c>
      <c r="C34" s="47">
        <v>1</v>
      </c>
      <c r="D34" s="68" t="s">
        <v>16</v>
      </c>
      <c r="E34" s="65">
        <v>348.5</v>
      </c>
      <c r="F34" s="65">
        <v>1161.8</v>
      </c>
      <c r="G34" s="66">
        <f t="shared" si="6"/>
        <v>1510.3</v>
      </c>
      <c r="H34" s="66">
        <f t="shared" si="7"/>
        <v>1510.3</v>
      </c>
      <c r="I34" s="67">
        <f t="shared" si="8"/>
        <v>0.012108702038219335</v>
      </c>
      <c r="J34" s="94" t="s">
        <v>86</v>
      </c>
      <c r="K34" s="95"/>
    </row>
    <row r="35" spans="1:11" s="49" customFormat="1" ht="33.75">
      <c r="A35" s="51"/>
      <c r="B35" s="52" t="s">
        <v>291</v>
      </c>
      <c r="C35" s="53"/>
      <c r="D35" s="54"/>
      <c r="E35" s="75"/>
      <c r="F35" s="53"/>
      <c r="G35" s="75"/>
      <c r="H35" s="75"/>
      <c r="I35" s="76"/>
      <c r="J35" s="109"/>
      <c r="K35" s="110"/>
    </row>
    <row r="36" spans="1:11" s="1" customFormat="1" ht="11.25">
      <c r="A36" s="36" t="s">
        <v>80</v>
      </c>
      <c r="B36" s="25" t="s">
        <v>37</v>
      </c>
      <c r="C36" s="26"/>
      <c r="D36" s="26"/>
      <c r="E36" s="26"/>
      <c r="F36" s="26"/>
      <c r="G36" s="26"/>
      <c r="H36" s="26"/>
      <c r="I36" s="26"/>
      <c r="J36" s="98"/>
      <c r="K36" s="103"/>
    </row>
    <row r="37" spans="1:11" s="1" customFormat="1" ht="11.25">
      <c r="A37" s="24" t="s">
        <v>81</v>
      </c>
      <c r="B37" s="35" t="s">
        <v>305</v>
      </c>
      <c r="C37" s="43">
        <v>2</v>
      </c>
      <c r="D37" s="18" t="s">
        <v>16</v>
      </c>
      <c r="E37" s="65">
        <v>48.66</v>
      </c>
      <c r="F37" s="43">
        <v>192.91</v>
      </c>
      <c r="G37" s="65">
        <f>F37+E37</f>
        <v>241.57</v>
      </c>
      <c r="H37" s="65">
        <f>G37*C37</f>
        <v>483.14</v>
      </c>
      <c r="I37" s="77">
        <f>H37/$H$7</f>
        <v>0.0038735339354732763</v>
      </c>
      <c r="J37" s="97" t="s">
        <v>70</v>
      </c>
      <c r="K37" s="95">
        <v>72170</v>
      </c>
    </row>
    <row r="38" spans="1:11" s="1" customFormat="1" ht="12.75" customHeight="1">
      <c r="A38" s="36" t="s">
        <v>47</v>
      </c>
      <c r="B38" s="25" t="s">
        <v>19</v>
      </c>
      <c r="C38" s="21"/>
      <c r="D38" s="21"/>
      <c r="E38" s="22"/>
      <c r="F38" s="22"/>
      <c r="G38" s="73"/>
      <c r="H38" s="73"/>
      <c r="I38" s="74"/>
      <c r="J38" s="98"/>
      <c r="K38" s="103"/>
    </row>
    <row r="39" spans="1:11" s="1" customFormat="1" ht="12" customHeight="1">
      <c r="A39" s="24" t="s">
        <v>207</v>
      </c>
      <c r="B39" s="38" t="s">
        <v>148</v>
      </c>
      <c r="C39" s="45">
        <v>28</v>
      </c>
      <c r="D39" s="39" t="s">
        <v>30</v>
      </c>
      <c r="E39" s="65">
        <v>7.78</v>
      </c>
      <c r="F39" s="43">
        <v>6.69</v>
      </c>
      <c r="G39" s="78">
        <f>F39+E39</f>
        <v>14.47</v>
      </c>
      <c r="H39" s="78">
        <f>G39*C39</f>
        <v>405.16</v>
      </c>
      <c r="I39" s="79">
        <f>H39/$H$7</f>
        <v>0.0032483359053200995</v>
      </c>
      <c r="J39" s="94" t="s">
        <v>70</v>
      </c>
      <c r="K39" s="95">
        <v>71190</v>
      </c>
    </row>
    <row r="40" spans="1:11" s="1" customFormat="1" ht="12" customHeight="1">
      <c r="A40" s="24" t="s">
        <v>208</v>
      </c>
      <c r="B40" s="38" t="s">
        <v>149</v>
      </c>
      <c r="C40" s="45">
        <v>28</v>
      </c>
      <c r="D40" s="39" t="s">
        <v>30</v>
      </c>
      <c r="E40" s="65">
        <v>1.61</v>
      </c>
      <c r="F40" s="43">
        <v>5.35</v>
      </c>
      <c r="G40" s="78">
        <f aca="true" t="shared" si="9" ref="G40:G52">F40+E40</f>
        <v>6.96</v>
      </c>
      <c r="H40" s="78">
        <f aca="true" t="shared" si="10" ref="H40:H52">G40*C40</f>
        <v>194.88</v>
      </c>
      <c r="I40" s="79">
        <f aca="true" t="shared" si="11" ref="I40:I52">H40/$H$7</f>
        <v>0.0015624338563253553</v>
      </c>
      <c r="J40" s="94" t="s">
        <v>86</v>
      </c>
      <c r="K40" s="95"/>
    </row>
    <row r="41" spans="1:11" s="1" customFormat="1" ht="11.25">
      <c r="A41" s="24" t="s">
        <v>209</v>
      </c>
      <c r="B41" s="38" t="s">
        <v>150</v>
      </c>
      <c r="C41" s="18">
        <v>1</v>
      </c>
      <c r="D41" s="39" t="s">
        <v>32</v>
      </c>
      <c r="E41" s="65">
        <v>4.89</v>
      </c>
      <c r="F41" s="65">
        <v>19.9</v>
      </c>
      <c r="G41" s="78">
        <f t="shared" si="9"/>
        <v>24.79</v>
      </c>
      <c r="H41" s="78">
        <f t="shared" si="10"/>
        <v>24.79</v>
      </c>
      <c r="I41" s="79">
        <f t="shared" si="11"/>
        <v>0.0001987517205372822</v>
      </c>
      <c r="J41" s="94" t="s">
        <v>86</v>
      </c>
      <c r="K41" s="95"/>
    </row>
    <row r="42" spans="1:11" s="1" customFormat="1" ht="11.25">
      <c r="A42" s="24" t="s">
        <v>210</v>
      </c>
      <c r="B42" s="40" t="s">
        <v>151</v>
      </c>
      <c r="C42" s="18">
        <v>5</v>
      </c>
      <c r="D42" s="39" t="s">
        <v>16</v>
      </c>
      <c r="E42" s="65">
        <v>4.89</v>
      </c>
      <c r="F42" s="65">
        <v>19.9</v>
      </c>
      <c r="G42" s="78">
        <f t="shared" si="9"/>
        <v>24.79</v>
      </c>
      <c r="H42" s="78">
        <f t="shared" si="10"/>
        <v>123.94999999999999</v>
      </c>
      <c r="I42" s="79">
        <f t="shared" si="11"/>
        <v>0.000993758602686411</v>
      </c>
      <c r="J42" s="94" t="s">
        <v>86</v>
      </c>
      <c r="K42" s="95"/>
    </row>
    <row r="43" spans="1:11" s="1" customFormat="1" ht="11.25">
      <c r="A43" s="24" t="s">
        <v>211</v>
      </c>
      <c r="B43" s="38" t="s">
        <v>28</v>
      </c>
      <c r="C43" s="18">
        <v>200</v>
      </c>
      <c r="D43" s="39" t="s">
        <v>16</v>
      </c>
      <c r="E43" s="65">
        <v>0.73</v>
      </c>
      <c r="F43" s="65">
        <v>2.04</v>
      </c>
      <c r="G43" s="78">
        <f t="shared" si="9"/>
        <v>2.77</v>
      </c>
      <c r="H43" s="78">
        <f t="shared" si="10"/>
        <v>554</v>
      </c>
      <c r="I43" s="79">
        <f t="shared" si="11"/>
        <v>0.004441647970054632</v>
      </c>
      <c r="J43" s="94" t="s">
        <v>70</v>
      </c>
      <c r="K43" s="95">
        <v>70331</v>
      </c>
    </row>
    <row r="44" spans="1:11" s="1" customFormat="1" ht="22.5">
      <c r="A44" s="24" t="s">
        <v>212</v>
      </c>
      <c r="B44" s="69" t="s">
        <v>154</v>
      </c>
      <c r="C44" s="63">
        <v>26</v>
      </c>
      <c r="D44" s="39" t="s">
        <v>16</v>
      </c>
      <c r="E44" s="64">
        <v>8.37</v>
      </c>
      <c r="F44" s="63">
        <v>47.84</v>
      </c>
      <c r="G44" s="78">
        <f t="shared" si="9"/>
        <v>56.21</v>
      </c>
      <c r="H44" s="78">
        <f t="shared" si="10"/>
        <v>1461.46</v>
      </c>
      <c r="I44" s="79">
        <f t="shared" si="11"/>
        <v>0.011717131484324989</v>
      </c>
      <c r="J44" s="94" t="s">
        <v>86</v>
      </c>
      <c r="K44" s="95"/>
    </row>
    <row r="45" spans="1:11" s="1" customFormat="1" ht="11.25">
      <c r="A45" s="24" t="s">
        <v>213</v>
      </c>
      <c r="B45" s="69" t="s">
        <v>155</v>
      </c>
      <c r="C45" s="63">
        <v>117</v>
      </c>
      <c r="D45" s="39" t="s">
        <v>16</v>
      </c>
      <c r="E45" s="64">
        <v>1.31</v>
      </c>
      <c r="F45" s="63">
        <v>4.37</v>
      </c>
      <c r="G45" s="78">
        <f t="shared" si="9"/>
        <v>5.68</v>
      </c>
      <c r="H45" s="78">
        <f t="shared" si="10"/>
        <v>664.56</v>
      </c>
      <c r="I45" s="79">
        <f t="shared" si="11"/>
        <v>0.005328053384439542</v>
      </c>
      <c r="J45" s="94" t="s">
        <v>86</v>
      </c>
      <c r="K45" s="95"/>
    </row>
    <row r="46" spans="1:11" s="1" customFormat="1" ht="11.25">
      <c r="A46" s="24" t="s">
        <v>214</v>
      </c>
      <c r="B46" s="69" t="s">
        <v>293</v>
      </c>
      <c r="C46" s="63">
        <v>1</v>
      </c>
      <c r="D46" s="39" t="s">
        <v>16</v>
      </c>
      <c r="E46" s="65">
        <v>3.48</v>
      </c>
      <c r="F46" s="65">
        <v>19.94</v>
      </c>
      <c r="G46" s="78">
        <f t="shared" si="9"/>
        <v>23.42</v>
      </c>
      <c r="H46" s="78">
        <f t="shared" si="10"/>
        <v>23.42</v>
      </c>
      <c r="I46" s="79">
        <f t="shared" si="11"/>
        <v>0.00018776786183877166</v>
      </c>
      <c r="J46" s="94" t="s">
        <v>86</v>
      </c>
      <c r="K46" s="95"/>
    </row>
    <row r="47" spans="1:11" s="1" customFormat="1" ht="11.25">
      <c r="A47" s="24" t="s">
        <v>215</v>
      </c>
      <c r="B47" s="69" t="s">
        <v>294</v>
      </c>
      <c r="C47" s="63">
        <v>1</v>
      </c>
      <c r="D47" s="39" t="s">
        <v>16</v>
      </c>
      <c r="E47" s="64">
        <v>2.52</v>
      </c>
      <c r="F47" s="63">
        <v>14.62</v>
      </c>
      <c r="G47" s="78">
        <f t="shared" si="9"/>
        <v>17.14</v>
      </c>
      <c r="H47" s="78">
        <f t="shared" si="10"/>
        <v>17.14</v>
      </c>
      <c r="I47" s="79">
        <f t="shared" si="11"/>
        <v>0.00013741849495800795</v>
      </c>
      <c r="J47" s="94" t="s">
        <v>86</v>
      </c>
      <c r="K47" s="95"/>
    </row>
    <row r="48" spans="1:11" s="1" customFormat="1" ht="11.25">
      <c r="A48" s="24" t="s">
        <v>54</v>
      </c>
      <c r="B48" s="69" t="s">
        <v>157</v>
      </c>
      <c r="C48" s="70">
        <v>20</v>
      </c>
      <c r="D48" s="39" t="s">
        <v>32</v>
      </c>
      <c r="E48" s="65">
        <v>7.1</v>
      </c>
      <c r="F48" s="65">
        <v>13.32</v>
      </c>
      <c r="G48" s="78">
        <f t="shared" si="9"/>
        <v>20.42</v>
      </c>
      <c r="H48" s="78">
        <f t="shared" si="10"/>
        <v>408.40000000000003</v>
      </c>
      <c r="I48" s="79">
        <f t="shared" si="11"/>
        <v>0.0032743123302713213</v>
      </c>
      <c r="J48" s="94" t="s">
        <v>86</v>
      </c>
      <c r="K48" s="95"/>
    </row>
    <row r="49" spans="1:11" s="1" customFormat="1" ht="11.25">
      <c r="A49" s="24" t="s">
        <v>59</v>
      </c>
      <c r="B49" s="69" t="s">
        <v>158</v>
      </c>
      <c r="C49" s="70">
        <v>126</v>
      </c>
      <c r="D49" s="39" t="s">
        <v>16</v>
      </c>
      <c r="E49" s="65">
        <v>7.1</v>
      </c>
      <c r="F49" s="65">
        <v>13.32</v>
      </c>
      <c r="G49" s="78">
        <f t="shared" si="9"/>
        <v>20.42</v>
      </c>
      <c r="H49" s="78">
        <f t="shared" si="10"/>
        <v>2572.92</v>
      </c>
      <c r="I49" s="79">
        <f t="shared" si="11"/>
        <v>0.020628167680709325</v>
      </c>
      <c r="J49" s="94" t="s">
        <v>86</v>
      </c>
      <c r="K49" s="95"/>
    </row>
    <row r="50" spans="1:11" s="1" customFormat="1" ht="12" customHeight="1">
      <c r="A50" s="24" t="s">
        <v>48</v>
      </c>
      <c r="B50" s="40" t="s">
        <v>319</v>
      </c>
      <c r="C50" s="44">
        <v>200</v>
      </c>
      <c r="D50" s="41" t="s">
        <v>1</v>
      </c>
      <c r="E50" s="65">
        <v>2.77</v>
      </c>
      <c r="F50" s="43">
        <v>15.74</v>
      </c>
      <c r="G50" s="78">
        <f t="shared" si="9"/>
        <v>18.51</v>
      </c>
      <c r="H50" s="78">
        <f t="shared" si="10"/>
        <v>3702.0000000000005</v>
      </c>
      <c r="I50" s="79">
        <f t="shared" si="11"/>
        <v>0.029680470731303702</v>
      </c>
      <c r="J50" s="94" t="s">
        <v>67</v>
      </c>
      <c r="K50" s="95">
        <v>72308</v>
      </c>
    </row>
    <row r="51" spans="1:11" s="1" customFormat="1" ht="12" customHeight="1">
      <c r="A51" s="24" t="s">
        <v>49</v>
      </c>
      <c r="B51" s="40" t="s">
        <v>29</v>
      </c>
      <c r="C51" s="44">
        <v>100</v>
      </c>
      <c r="D51" s="41" t="s">
        <v>1</v>
      </c>
      <c r="E51" s="65">
        <v>0.66</v>
      </c>
      <c r="F51" s="43">
        <v>3.77</v>
      </c>
      <c r="G51" s="78">
        <f t="shared" si="9"/>
        <v>4.43</v>
      </c>
      <c r="H51" s="78">
        <f t="shared" si="10"/>
        <v>443</v>
      </c>
      <c r="I51" s="79">
        <f t="shared" si="11"/>
        <v>0.0035517148930220258</v>
      </c>
      <c r="J51" s="94" t="s">
        <v>67</v>
      </c>
      <c r="K51" s="95">
        <v>72934</v>
      </c>
    </row>
    <row r="52" spans="1:11" s="1" customFormat="1" ht="13.5" customHeight="1">
      <c r="A52" s="24" t="s">
        <v>55</v>
      </c>
      <c r="B52" s="38" t="s">
        <v>295</v>
      </c>
      <c r="C52" s="18">
        <v>20</v>
      </c>
      <c r="D52" s="39" t="s">
        <v>1</v>
      </c>
      <c r="E52" s="64">
        <v>5.24</v>
      </c>
      <c r="F52" s="64">
        <v>29.68</v>
      </c>
      <c r="G52" s="78">
        <f t="shared" si="9"/>
        <v>34.92</v>
      </c>
      <c r="H52" s="78">
        <f t="shared" si="10"/>
        <v>698.4000000000001</v>
      </c>
      <c r="I52" s="79">
        <f t="shared" si="11"/>
        <v>0.005599362711707862</v>
      </c>
      <c r="J52" s="92" t="s">
        <v>67</v>
      </c>
      <c r="K52" s="93">
        <v>55867</v>
      </c>
    </row>
    <row r="53" spans="1:11" s="1" customFormat="1" ht="11.25" customHeight="1">
      <c r="A53" s="17">
        <v>5</v>
      </c>
      <c r="B53" s="25" t="s">
        <v>46</v>
      </c>
      <c r="C53" s="83"/>
      <c r="D53" s="83"/>
      <c r="E53" s="83"/>
      <c r="F53" s="83"/>
      <c r="G53" s="83"/>
      <c r="H53" s="83"/>
      <c r="I53" s="83"/>
      <c r="J53" s="98"/>
      <c r="K53" s="103"/>
    </row>
    <row r="54" spans="1:11" s="1" customFormat="1" ht="11.25" customHeight="1">
      <c r="A54" s="24" t="s">
        <v>216</v>
      </c>
      <c r="B54" s="33" t="s">
        <v>161</v>
      </c>
      <c r="C54" s="18">
        <v>2</v>
      </c>
      <c r="D54" s="18" t="s">
        <v>16</v>
      </c>
      <c r="E54" s="65">
        <v>1.68</v>
      </c>
      <c r="F54" s="65">
        <v>9.53</v>
      </c>
      <c r="G54" s="65">
        <f>F54+E54</f>
        <v>11.209999999999999</v>
      </c>
      <c r="H54" s="65">
        <f>G54*C54</f>
        <v>22.419999999999998</v>
      </c>
      <c r="I54" s="77">
        <f>H54/$H$7</f>
        <v>0.00017975044673036977</v>
      </c>
      <c r="J54" s="94" t="s">
        <v>67</v>
      </c>
      <c r="K54" s="95" t="s">
        <v>269</v>
      </c>
    </row>
    <row r="55" spans="1:11" s="1" customFormat="1" ht="11.25" customHeight="1">
      <c r="A55" s="24" t="s">
        <v>217</v>
      </c>
      <c r="B55" s="33" t="s">
        <v>162</v>
      </c>
      <c r="C55" s="18">
        <v>1</v>
      </c>
      <c r="D55" s="18" t="s">
        <v>16</v>
      </c>
      <c r="E55" s="65">
        <v>11.05</v>
      </c>
      <c r="F55" s="65">
        <v>62.63</v>
      </c>
      <c r="G55" s="65">
        <f>F55+E55</f>
        <v>73.68</v>
      </c>
      <c r="H55" s="65">
        <f>G55*C55</f>
        <v>73.68</v>
      </c>
      <c r="I55" s="77">
        <f>H55/$H$7</f>
        <v>0.0005907231451870494</v>
      </c>
      <c r="J55" s="94" t="s">
        <v>67</v>
      </c>
      <c r="K55" s="95" t="s">
        <v>77</v>
      </c>
    </row>
    <row r="56" spans="1:11" s="1" customFormat="1" ht="11.25" customHeight="1">
      <c r="A56" s="24" t="s">
        <v>218</v>
      </c>
      <c r="B56" s="33" t="s">
        <v>163</v>
      </c>
      <c r="C56" s="18">
        <v>1</v>
      </c>
      <c r="D56" s="18" t="s">
        <v>16</v>
      </c>
      <c r="E56" s="65">
        <v>11.05</v>
      </c>
      <c r="F56" s="65">
        <v>62.63</v>
      </c>
      <c r="G56" s="65">
        <f>F56+E56</f>
        <v>73.68</v>
      </c>
      <c r="H56" s="65">
        <f>G56*C56</f>
        <v>73.68</v>
      </c>
      <c r="I56" s="77">
        <f>H56/$H$7</f>
        <v>0.0005907231451870494</v>
      </c>
      <c r="J56" s="94" t="s">
        <v>67</v>
      </c>
      <c r="K56" s="95" t="s">
        <v>77</v>
      </c>
    </row>
    <row r="57" spans="1:11" s="1" customFormat="1" ht="11.25" customHeight="1">
      <c r="A57" s="24" t="s">
        <v>219</v>
      </c>
      <c r="B57" s="33" t="s">
        <v>164</v>
      </c>
      <c r="C57" s="18">
        <v>3</v>
      </c>
      <c r="D57" s="18" t="s">
        <v>16</v>
      </c>
      <c r="E57" s="65">
        <v>11.05</v>
      </c>
      <c r="F57" s="65">
        <v>62.63</v>
      </c>
      <c r="G57" s="65">
        <f>F57+E57</f>
        <v>73.68</v>
      </c>
      <c r="H57" s="65">
        <f>G57*C57</f>
        <v>221.04000000000002</v>
      </c>
      <c r="I57" s="77">
        <f>H57/$H$7</f>
        <v>0.001772169435561148</v>
      </c>
      <c r="J57" s="94" t="s">
        <v>67</v>
      </c>
      <c r="K57" s="95" t="s">
        <v>77</v>
      </c>
    </row>
    <row r="58" spans="1:11" s="1" customFormat="1" ht="12" customHeight="1">
      <c r="A58" s="17">
        <v>6</v>
      </c>
      <c r="B58" s="25" t="s">
        <v>26</v>
      </c>
      <c r="C58" s="21"/>
      <c r="D58" s="21"/>
      <c r="E58" s="22"/>
      <c r="F58" s="22"/>
      <c r="G58" s="73"/>
      <c r="H58" s="73"/>
      <c r="I58" s="74"/>
      <c r="J58" s="98"/>
      <c r="K58" s="103"/>
    </row>
    <row r="59" spans="1:11" s="1" customFormat="1" ht="11.25">
      <c r="A59" s="24" t="s">
        <v>106</v>
      </c>
      <c r="B59" s="34" t="s">
        <v>33</v>
      </c>
      <c r="C59" s="43">
        <v>7000</v>
      </c>
      <c r="D59" s="18" t="s">
        <v>1</v>
      </c>
      <c r="E59" s="65">
        <v>0.4</v>
      </c>
      <c r="F59" s="65">
        <v>2.23</v>
      </c>
      <c r="G59" s="65">
        <f aca="true" t="shared" si="12" ref="G59:G74">F59+E59</f>
        <v>2.63</v>
      </c>
      <c r="H59" s="65">
        <f aca="true" t="shared" si="13" ref="H59:H74">G59*C59</f>
        <v>18410</v>
      </c>
      <c r="I59" s="77">
        <f aca="true" t="shared" si="14" ref="I59:I73">H59/$H$7</f>
        <v>0.14760061214567832</v>
      </c>
      <c r="J59" s="94" t="s">
        <v>67</v>
      </c>
      <c r="K59" s="95" t="s">
        <v>88</v>
      </c>
    </row>
    <row r="60" spans="1:11" s="1" customFormat="1" ht="11.25">
      <c r="A60" s="24" t="s">
        <v>225</v>
      </c>
      <c r="B60" s="34" t="s">
        <v>43</v>
      </c>
      <c r="C60" s="43">
        <v>7000</v>
      </c>
      <c r="D60" s="18" t="s">
        <v>1</v>
      </c>
      <c r="E60" s="65">
        <v>0.4</v>
      </c>
      <c r="F60" s="65">
        <v>2.23</v>
      </c>
      <c r="G60" s="65">
        <f t="shared" si="12"/>
        <v>2.63</v>
      </c>
      <c r="H60" s="65">
        <f t="shared" si="13"/>
        <v>18410</v>
      </c>
      <c r="I60" s="77">
        <f t="shared" si="14"/>
        <v>0.14760061214567832</v>
      </c>
      <c r="J60" s="94" t="s">
        <v>67</v>
      </c>
      <c r="K60" s="95" t="s">
        <v>88</v>
      </c>
    </row>
    <row r="61" spans="1:11" s="1" customFormat="1" ht="11.25">
      <c r="A61" s="24" t="s">
        <v>226</v>
      </c>
      <c r="B61" s="34" t="s">
        <v>44</v>
      </c>
      <c r="C61" s="43">
        <v>7000</v>
      </c>
      <c r="D61" s="18" t="s">
        <v>1</v>
      </c>
      <c r="E61" s="65">
        <v>0.4</v>
      </c>
      <c r="F61" s="65">
        <v>2.23</v>
      </c>
      <c r="G61" s="65">
        <f t="shared" si="12"/>
        <v>2.63</v>
      </c>
      <c r="H61" s="65">
        <f t="shared" si="13"/>
        <v>18410</v>
      </c>
      <c r="I61" s="77">
        <f t="shared" si="14"/>
        <v>0.14760061214567832</v>
      </c>
      <c r="J61" s="94" t="s">
        <v>67</v>
      </c>
      <c r="K61" s="95" t="s">
        <v>88</v>
      </c>
    </row>
    <row r="62" spans="1:11" s="1" customFormat="1" ht="11.25">
      <c r="A62" s="24" t="s">
        <v>227</v>
      </c>
      <c r="B62" s="34" t="s">
        <v>45</v>
      </c>
      <c r="C62" s="43">
        <v>400</v>
      </c>
      <c r="D62" s="18" t="s">
        <v>1</v>
      </c>
      <c r="E62" s="65">
        <v>0.4</v>
      </c>
      <c r="F62" s="65">
        <v>2.23</v>
      </c>
      <c r="G62" s="65">
        <f t="shared" si="12"/>
        <v>2.63</v>
      </c>
      <c r="H62" s="65">
        <f t="shared" si="13"/>
        <v>1052</v>
      </c>
      <c r="I62" s="77">
        <f t="shared" si="14"/>
        <v>0.00843432069403876</v>
      </c>
      <c r="J62" s="94" t="s">
        <v>67</v>
      </c>
      <c r="K62" s="95" t="s">
        <v>88</v>
      </c>
    </row>
    <row r="63" spans="1:11" s="1" customFormat="1" ht="11.25">
      <c r="A63" s="24" t="s">
        <v>228</v>
      </c>
      <c r="B63" s="34" t="s">
        <v>172</v>
      </c>
      <c r="C63" s="18">
        <v>30</v>
      </c>
      <c r="D63" s="18" t="s">
        <v>1</v>
      </c>
      <c r="E63" s="65">
        <v>0.58</v>
      </c>
      <c r="F63" s="65">
        <v>3.28</v>
      </c>
      <c r="G63" s="65">
        <f t="shared" si="12"/>
        <v>3.86</v>
      </c>
      <c r="H63" s="65">
        <f t="shared" si="13"/>
        <v>115.8</v>
      </c>
      <c r="I63" s="77">
        <f t="shared" si="14"/>
        <v>0.0009284166695529358</v>
      </c>
      <c r="J63" s="94" t="s">
        <v>67</v>
      </c>
      <c r="K63" s="95" t="s">
        <v>271</v>
      </c>
    </row>
    <row r="64" spans="1:11" s="1" customFormat="1" ht="11.25">
      <c r="A64" s="24" t="s">
        <v>229</v>
      </c>
      <c r="B64" s="34" t="s">
        <v>173</v>
      </c>
      <c r="C64" s="18">
        <v>10</v>
      </c>
      <c r="D64" s="18" t="s">
        <v>1</v>
      </c>
      <c r="E64" s="65">
        <v>0.58</v>
      </c>
      <c r="F64" s="65">
        <v>3.28</v>
      </c>
      <c r="G64" s="65">
        <f t="shared" si="12"/>
        <v>3.86</v>
      </c>
      <c r="H64" s="65">
        <f t="shared" si="13"/>
        <v>38.6</v>
      </c>
      <c r="I64" s="77">
        <f t="shared" si="14"/>
        <v>0.00030947222318431194</v>
      </c>
      <c r="J64" s="94" t="s">
        <v>67</v>
      </c>
      <c r="K64" s="95" t="s">
        <v>271</v>
      </c>
    </row>
    <row r="65" spans="1:11" s="1" customFormat="1" ht="11.25">
      <c r="A65" s="24" t="s">
        <v>230</v>
      </c>
      <c r="B65" s="34" t="s">
        <v>174</v>
      </c>
      <c r="C65" s="18">
        <v>10</v>
      </c>
      <c r="D65" s="18" t="s">
        <v>1</v>
      </c>
      <c r="E65" s="65">
        <v>0.58</v>
      </c>
      <c r="F65" s="65">
        <v>3.28</v>
      </c>
      <c r="G65" s="65">
        <f t="shared" si="12"/>
        <v>3.86</v>
      </c>
      <c r="H65" s="65">
        <f t="shared" si="13"/>
        <v>38.6</v>
      </c>
      <c r="I65" s="77">
        <f t="shared" si="14"/>
        <v>0.00030947222318431194</v>
      </c>
      <c r="J65" s="94" t="s">
        <v>67</v>
      </c>
      <c r="K65" s="95" t="s">
        <v>271</v>
      </c>
    </row>
    <row r="66" spans="1:11" s="1" customFormat="1" ht="11.25">
      <c r="A66" s="24" t="s">
        <v>231</v>
      </c>
      <c r="B66" s="34" t="s">
        <v>34</v>
      </c>
      <c r="C66" s="18">
        <v>120</v>
      </c>
      <c r="D66" s="18" t="s">
        <v>1</v>
      </c>
      <c r="E66" s="65">
        <v>0.78</v>
      </c>
      <c r="F66" s="65">
        <v>4.46</v>
      </c>
      <c r="G66" s="65">
        <f t="shared" si="12"/>
        <v>5.24</v>
      </c>
      <c r="H66" s="65">
        <f t="shared" si="13"/>
        <v>628.8000000000001</v>
      </c>
      <c r="I66" s="77">
        <f t="shared" si="14"/>
        <v>0.005041350620163093</v>
      </c>
      <c r="J66" s="94" t="s">
        <v>67</v>
      </c>
      <c r="K66" s="95" t="s">
        <v>272</v>
      </c>
    </row>
    <row r="67" spans="1:11" s="1" customFormat="1" ht="11.25">
      <c r="A67" s="24" t="s">
        <v>232</v>
      </c>
      <c r="B67" s="34" t="s">
        <v>35</v>
      </c>
      <c r="C67" s="18">
        <v>40</v>
      </c>
      <c r="D67" s="18" t="s">
        <v>1</v>
      </c>
      <c r="E67" s="65">
        <v>0.78</v>
      </c>
      <c r="F67" s="65">
        <v>4.46</v>
      </c>
      <c r="G67" s="65">
        <f t="shared" si="12"/>
        <v>5.24</v>
      </c>
      <c r="H67" s="65">
        <f t="shared" si="13"/>
        <v>209.60000000000002</v>
      </c>
      <c r="I67" s="77">
        <f t="shared" si="14"/>
        <v>0.0016804502067210307</v>
      </c>
      <c r="J67" s="94" t="s">
        <v>67</v>
      </c>
      <c r="K67" s="95" t="s">
        <v>272</v>
      </c>
    </row>
    <row r="68" spans="1:11" s="1" customFormat="1" ht="11.25">
      <c r="A68" s="24" t="s">
        <v>39</v>
      </c>
      <c r="B68" s="34" t="s">
        <v>36</v>
      </c>
      <c r="C68" s="18">
        <v>40</v>
      </c>
      <c r="D68" s="18" t="s">
        <v>1</v>
      </c>
      <c r="E68" s="65">
        <v>0.78</v>
      </c>
      <c r="F68" s="65">
        <v>4.46</v>
      </c>
      <c r="G68" s="65">
        <f t="shared" si="12"/>
        <v>5.24</v>
      </c>
      <c r="H68" s="65">
        <f t="shared" si="13"/>
        <v>209.60000000000002</v>
      </c>
      <c r="I68" s="77">
        <f t="shared" si="14"/>
        <v>0.0016804502067210307</v>
      </c>
      <c r="J68" s="94" t="s">
        <v>67</v>
      </c>
      <c r="K68" s="95" t="s">
        <v>272</v>
      </c>
    </row>
    <row r="69" spans="1:11" s="1" customFormat="1" ht="11.25">
      <c r="A69" s="24" t="s">
        <v>40</v>
      </c>
      <c r="B69" s="34" t="s">
        <v>296</v>
      </c>
      <c r="C69" s="18">
        <v>30</v>
      </c>
      <c r="D69" s="18" t="s">
        <v>1</v>
      </c>
      <c r="E69" s="65">
        <v>4.22</v>
      </c>
      <c r="F69" s="65">
        <v>23.89</v>
      </c>
      <c r="G69" s="65">
        <f t="shared" si="12"/>
        <v>28.11</v>
      </c>
      <c r="H69" s="65">
        <f t="shared" si="13"/>
        <v>843.3</v>
      </c>
      <c r="I69" s="77">
        <f t="shared" si="14"/>
        <v>0.006761086160915291</v>
      </c>
      <c r="J69" s="97" t="s">
        <v>67</v>
      </c>
      <c r="K69" s="96">
        <v>83424</v>
      </c>
    </row>
    <row r="70" spans="1:11" s="1" customFormat="1" ht="11.25">
      <c r="A70" s="24" t="s">
        <v>41</v>
      </c>
      <c r="B70" s="34" t="s">
        <v>297</v>
      </c>
      <c r="C70" s="18">
        <v>10</v>
      </c>
      <c r="D70" s="18" t="s">
        <v>1</v>
      </c>
      <c r="E70" s="65">
        <v>4.22</v>
      </c>
      <c r="F70" s="65">
        <v>23.89</v>
      </c>
      <c r="G70" s="65">
        <f t="shared" si="12"/>
        <v>28.11</v>
      </c>
      <c r="H70" s="65">
        <f t="shared" si="13"/>
        <v>281.1</v>
      </c>
      <c r="I70" s="77">
        <f t="shared" si="14"/>
        <v>0.002253695386971764</v>
      </c>
      <c r="J70" s="97" t="s">
        <v>67</v>
      </c>
      <c r="K70" s="96">
        <v>83424</v>
      </c>
    </row>
    <row r="71" spans="1:11" s="1" customFormat="1" ht="11.25">
      <c r="A71" s="24" t="s">
        <v>60</v>
      </c>
      <c r="B71" s="34" t="s">
        <v>298</v>
      </c>
      <c r="C71" s="18">
        <v>10</v>
      </c>
      <c r="D71" s="18" t="s">
        <v>1</v>
      </c>
      <c r="E71" s="65">
        <v>2.31</v>
      </c>
      <c r="F71" s="65">
        <v>13.11</v>
      </c>
      <c r="G71" s="65">
        <f t="shared" si="12"/>
        <v>15.42</v>
      </c>
      <c r="H71" s="65">
        <f t="shared" si="13"/>
        <v>154.2</v>
      </c>
      <c r="I71" s="77">
        <f t="shared" si="14"/>
        <v>0.0012362854097155672</v>
      </c>
      <c r="J71" s="97" t="s">
        <v>67</v>
      </c>
      <c r="K71" s="96">
        <v>83422</v>
      </c>
    </row>
    <row r="72" spans="1:11" s="1" customFormat="1" ht="11.25">
      <c r="A72" s="24" t="s">
        <v>61</v>
      </c>
      <c r="B72" s="34" t="s">
        <v>299</v>
      </c>
      <c r="C72" s="18">
        <v>60</v>
      </c>
      <c r="D72" s="18" t="s">
        <v>1</v>
      </c>
      <c r="E72" s="65">
        <v>4.13</v>
      </c>
      <c r="F72" s="65">
        <v>24.13</v>
      </c>
      <c r="G72" s="65">
        <f t="shared" si="12"/>
        <v>28.259999999999998</v>
      </c>
      <c r="H72" s="65">
        <f t="shared" si="13"/>
        <v>1695.6</v>
      </c>
      <c r="I72" s="77">
        <f t="shared" si="14"/>
        <v>0.0135943290578062</v>
      </c>
      <c r="J72" s="97" t="s">
        <v>70</v>
      </c>
      <c r="K72" s="96">
        <v>70514</v>
      </c>
    </row>
    <row r="73" spans="1:11" s="1" customFormat="1" ht="11.25">
      <c r="A73" s="24" t="s">
        <v>62</v>
      </c>
      <c r="B73" s="34" t="s">
        <v>300</v>
      </c>
      <c r="C73" s="18">
        <v>20</v>
      </c>
      <c r="D73" s="18" t="s">
        <v>1</v>
      </c>
      <c r="E73" s="65">
        <v>4.13</v>
      </c>
      <c r="F73" s="65">
        <v>24.13</v>
      </c>
      <c r="G73" s="65">
        <f t="shared" si="12"/>
        <v>28.259999999999998</v>
      </c>
      <c r="H73" s="65">
        <f t="shared" si="13"/>
        <v>565.1999999999999</v>
      </c>
      <c r="I73" s="77">
        <f t="shared" si="14"/>
        <v>0.004531443019268733</v>
      </c>
      <c r="J73" s="97" t="s">
        <v>70</v>
      </c>
      <c r="K73" s="96">
        <v>70518</v>
      </c>
    </row>
    <row r="74" spans="1:11" s="1" customFormat="1" ht="11.25">
      <c r="A74" s="24" t="s">
        <v>63</v>
      </c>
      <c r="B74" s="34" t="s">
        <v>301</v>
      </c>
      <c r="C74" s="18">
        <v>20</v>
      </c>
      <c r="D74" s="18" t="s">
        <v>1</v>
      </c>
      <c r="E74" s="65">
        <v>2.55</v>
      </c>
      <c r="F74" s="65">
        <v>13.38</v>
      </c>
      <c r="G74" s="65">
        <f t="shared" si="12"/>
        <v>15.93</v>
      </c>
      <c r="H74" s="65">
        <f t="shared" si="13"/>
        <v>318.6</v>
      </c>
      <c r="I74" s="77">
        <f>H74/$H$7</f>
        <v>0.002554348453536834</v>
      </c>
      <c r="J74" s="97" t="s">
        <v>70</v>
      </c>
      <c r="K74" s="95">
        <v>70512</v>
      </c>
    </row>
    <row r="75" spans="1:11" s="1" customFormat="1" ht="11.25">
      <c r="A75" s="17">
        <v>7</v>
      </c>
      <c r="B75" s="25" t="s">
        <v>31</v>
      </c>
      <c r="C75" s="21"/>
      <c r="D75" s="21"/>
      <c r="E75" s="22"/>
      <c r="F75" s="22"/>
      <c r="G75" s="73"/>
      <c r="H75" s="73"/>
      <c r="I75" s="74"/>
      <c r="J75" s="98"/>
      <c r="K75" s="103"/>
    </row>
    <row r="76" spans="1:11" s="1" customFormat="1" ht="11.25">
      <c r="A76" s="24" t="s">
        <v>247</v>
      </c>
      <c r="B76" s="38" t="s">
        <v>190</v>
      </c>
      <c r="C76" s="43">
        <v>6</v>
      </c>
      <c r="D76" s="39" t="s">
        <v>16</v>
      </c>
      <c r="E76" s="65">
        <v>3.77</v>
      </c>
      <c r="F76" s="65">
        <v>21.42</v>
      </c>
      <c r="G76" s="66">
        <f>F76+E76</f>
        <v>25.19</v>
      </c>
      <c r="H76" s="66">
        <f>G76*C76</f>
        <v>151.14000000000001</v>
      </c>
      <c r="I76" s="67">
        <f>H76/$H$7</f>
        <v>0.0012117521194838579</v>
      </c>
      <c r="J76" s="94" t="s">
        <v>276</v>
      </c>
      <c r="K76" s="96"/>
    </row>
    <row r="77" spans="1:11" s="1" customFormat="1" ht="22.5">
      <c r="A77" s="24" t="s">
        <v>248</v>
      </c>
      <c r="B77" s="38" t="s">
        <v>89</v>
      </c>
      <c r="C77" s="43">
        <v>12</v>
      </c>
      <c r="D77" s="39" t="s">
        <v>16</v>
      </c>
      <c r="E77" s="65">
        <v>5.15</v>
      </c>
      <c r="F77" s="65">
        <v>29.21</v>
      </c>
      <c r="G77" s="66">
        <f aca="true" t="shared" si="15" ref="G77:G87">F77+E77</f>
        <v>34.36</v>
      </c>
      <c r="H77" s="66">
        <f aca="true" t="shared" si="16" ref="H77:H87">G77*C77</f>
        <v>412.32</v>
      </c>
      <c r="I77" s="67">
        <f aca="true" t="shared" si="17" ref="I77:I87">H77/$H$7</f>
        <v>0.003305740597496256</v>
      </c>
      <c r="J77" s="94" t="s">
        <v>276</v>
      </c>
      <c r="K77" s="96"/>
    </row>
    <row r="78" spans="1:11" s="1" customFormat="1" ht="22.5">
      <c r="A78" s="24" t="s">
        <v>249</v>
      </c>
      <c r="B78" s="38" t="s">
        <v>191</v>
      </c>
      <c r="C78" s="43">
        <v>8</v>
      </c>
      <c r="D78" s="39" t="s">
        <v>16</v>
      </c>
      <c r="E78" s="65">
        <v>6.69</v>
      </c>
      <c r="F78" s="65">
        <v>37.93</v>
      </c>
      <c r="G78" s="66">
        <f t="shared" si="15"/>
        <v>44.62</v>
      </c>
      <c r="H78" s="66">
        <f t="shared" si="16"/>
        <v>356.96</v>
      </c>
      <c r="I78" s="67">
        <f t="shared" si="17"/>
        <v>0.002861896497095129</v>
      </c>
      <c r="J78" s="94" t="s">
        <v>276</v>
      </c>
      <c r="K78" s="96"/>
    </row>
    <row r="79" spans="1:11" s="1" customFormat="1" ht="11.25">
      <c r="A79" s="24" t="s">
        <v>250</v>
      </c>
      <c r="B79" s="33" t="s">
        <v>192</v>
      </c>
      <c r="C79" s="43">
        <v>4</v>
      </c>
      <c r="D79" s="39" t="s">
        <v>16</v>
      </c>
      <c r="E79" s="65">
        <v>4.07</v>
      </c>
      <c r="F79" s="65">
        <v>23.09</v>
      </c>
      <c r="G79" s="66">
        <f t="shared" si="15"/>
        <v>27.16</v>
      </c>
      <c r="H79" s="66">
        <f t="shared" si="16"/>
        <v>108.64</v>
      </c>
      <c r="I79" s="67">
        <f t="shared" si="17"/>
        <v>0.0008710119773767785</v>
      </c>
      <c r="J79" s="94" t="s">
        <v>276</v>
      </c>
      <c r="K79" s="96"/>
    </row>
    <row r="80" spans="1:11" s="1" customFormat="1" ht="22.5">
      <c r="A80" s="24" t="s">
        <v>251</v>
      </c>
      <c r="B80" s="33" t="s">
        <v>193</v>
      </c>
      <c r="C80" s="43">
        <v>9</v>
      </c>
      <c r="D80" s="39" t="s">
        <v>32</v>
      </c>
      <c r="E80" s="65">
        <v>1.48</v>
      </c>
      <c r="F80" s="65">
        <v>8.41</v>
      </c>
      <c r="G80" s="66">
        <f t="shared" si="15"/>
        <v>9.89</v>
      </c>
      <c r="H80" s="66">
        <f t="shared" si="16"/>
        <v>89.01</v>
      </c>
      <c r="I80" s="67">
        <f t="shared" si="17"/>
        <v>0.0007136301187988499</v>
      </c>
      <c r="J80" s="94" t="s">
        <v>67</v>
      </c>
      <c r="K80" s="95">
        <v>72331</v>
      </c>
    </row>
    <row r="81" spans="1:11" s="1" customFormat="1" ht="22.5">
      <c r="A81" s="24" t="s">
        <v>252</v>
      </c>
      <c r="B81" s="33" t="s">
        <v>194</v>
      </c>
      <c r="C81" s="43">
        <v>2</v>
      </c>
      <c r="D81" s="39" t="s">
        <v>32</v>
      </c>
      <c r="E81" s="65">
        <v>1.78</v>
      </c>
      <c r="F81" s="65">
        <v>10.08</v>
      </c>
      <c r="G81" s="66">
        <f t="shared" si="15"/>
        <v>11.86</v>
      </c>
      <c r="H81" s="66">
        <f t="shared" si="16"/>
        <v>23.72</v>
      </c>
      <c r="I81" s="67">
        <f t="shared" si="17"/>
        <v>0.0001901730863712922</v>
      </c>
      <c r="J81" s="94" t="s">
        <v>67</v>
      </c>
      <c r="K81" s="95">
        <v>72334</v>
      </c>
    </row>
    <row r="82" spans="1:11" s="1" customFormat="1" ht="22.5">
      <c r="A82" s="24" t="s">
        <v>253</v>
      </c>
      <c r="B82" s="33" t="s">
        <v>302</v>
      </c>
      <c r="C82" s="43">
        <v>2</v>
      </c>
      <c r="D82" s="39" t="s">
        <v>32</v>
      </c>
      <c r="E82" s="65">
        <v>6.1</v>
      </c>
      <c r="F82" s="65">
        <v>34.63</v>
      </c>
      <c r="G82" s="66">
        <f>F82+E82</f>
        <v>40.730000000000004</v>
      </c>
      <c r="H82" s="66">
        <f>G82*C82</f>
        <v>81.46000000000001</v>
      </c>
      <c r="I82" s="67">
        <f>H82/$H$7</f>
        <v>0.0006530986347304159</v>
      </c>
      <c r="J82" s="94" t="s">
        <v>86</v>
      </c>
      <c r="K82" s="95"/>
    </row>
    <row r="83" spans="1:11" s="1" customFormat="1" ht="22.5">
      <c r="A83" s="24" t="s">
        <v>254</v>
      </c>
      <c r="B83" s="33" t="s">
        <v>303</v>
      </c>
      <c r="C83" s="43">
        <v>2</v>
      </c>
      <c r="D83" s="39" t="s">
        <v>32</v>
      </c>
      <c r="E83" s="65">
        <v>9.15</v>
      </c>
      <c r="F83" s="65">
        <v>36.69</v>
      </c>
      <c r="G83" s="66">
        <f>F83+E83</f>
        <v>45.839999999999996</v>
      </c>
      <c r="H83" s="66">
        <f>G83*C83</f>
        <v>91.67999999999999</v>
      </c>
      <c r="I83" s="67">
        <f>H83/$H$7</f>
        <v>0.0007350366171382828</v>
      </c>
      <c r="J83" s="94" t="s">
        <v>86</v>
      </c>
      <c r="K83" s="95"/>
    </row>
    <row r="84" spans="1:11" s="1" customFormat="1" ht="11.25" customHeight="1">
      <c r="A84" s="24" t="s">
        <v>255</v>
      </c>
      <c r="B84" s="38" t="s">
        <v>52</v>
      </c>
      <c r="C84" s="43">
        <v>11</v>
      </c>
      <c r="D84" s="39" t="s">
        <v>32</v>
      </c>
      <c r="E84" s="65">
        <v>0.73</v>
      </c>
      <c r="F84" s="65">
        <v>2.16</v>
      </c>
      <c r="G84" s="66">
        <f t="shared" si="15"/>
        <v>2.89</v>
      </c>
      <c r="H84" s="66">
        <f t="shared" si="16"/>
        <v>31.790000000000003</v>
      </c>
      <c r="I84" s="67">
        <f t="shared" si="17"/>
        <v>0.00025487362629609525</v>
      </c>
      <c r="J84" s="94" t="s">
        <v>70</v>
      </c>
      <c r="K84" s="95">
        <v>72430</v>
      </c>
    </row>
    <row r="85" spans="1:11" s="1" customFormat="1" ht="12" customHeight="1">
      <c r="A85" s="24" t="s">
        <v>256</v>
      </c>
      <c r="B85" s="38" t="s">
        <v>90</v>
      </c>
      <c r="C85" s="43">
        <v>10</v>
      </c>
      <c r="D85" s="39" t="s">
        <v>32</v>
      </c>
      <c r="E85" s="65">
        <v>0.73</v>
      </c>
      <c r="F85" s="65">
        <v>2.16</v>
      </c>
      <c r="G85" s="66">
        <f t="shared" si="15"/>
        <v>2.89</v>
      </c>
      <c r="H85" s="66">
        <f t="shared" si="16"/>
        <v>28.900000000000002</v>
      </c>
      <c r="I85" s="67">
        <f t="shared" si="17"/>
        <v>0.00023170329663281387</v>
      </c>
      <c r="J85" s="94" t="s">
        <v>70</v>
      </c>
      <c r="K85" s="95">
        <v>72430</v>
      </c>
    </row>
    <row r="86" spans="1:11" s="1" customFormat="1" ht="11.25" customHeight="1">
      <c r="A86" s="24" t="s">
        <v>315</v>
      </c>
      <c r="B86" s="38" t="s">
        <v>91</v>
      </c>
      <c r="C86" s="43">
        <v>14</v>
      </c>
      <c r="D86" s="39" t="s">
        <v>32</v>
      </c>
      <c r="E86" s="65">
        <v>0.73</v>
      </c>
      <c r="F86" s="65">
        <v>2.15</v>
      </c>
      <c r="G86" s="66">
        <f t="shared" si="15"/>
        <v>2.88</v>
      </c>
      <c r="H86" s="66">
        <f t="shared" si="16"/>
        <v>40.32</v>
      </c>
      <c r="I86" s="67">
        <f t="shared" si="17"/>
        <v>0.00032326217717076314</v>
      </c>
      <c r="J86" s="94" t="s">
        <v>70</v>
      </c>
      <c r="K86" s="95">
        <v>72440</v>
      </c>
    </row>
    <row r="87" spans="1:11" s="1" customFormat="1" ht="11.25" customHeight="1">
      <c r="A87" s="24" t="s">
        <v>316</v>
      </c>
      <c r="B87" s="38" t="s">
        <v>195</v>
      </c>
      <c r="C87" s="43">
        <v>8</v>
      </c>
      <c r="D87" s="39" t="s">
        <v>32</v>
      </c>
      <c r="E87" s="65">
        <v>0.73</v>
      </c>
      <c r="F87" s="65">
        <v>2.58</v>
      </c>
      <c r="G87" s="66">
        <f t="shared" si="15"/>
        <v>3.31</v>
      </c>
      <c r="H87" s="66">
        <f t="shared" si="16"/>
        <v>26.48</v>
      </c>
      <c r="I87" s="67">
        <f t="shared" si="17"/>
        <v>0.00021230115207048134</v>
      </c>
      <c r="J87" s="94" t="s">
        <v>86</v>
      </c>
      <c r="K87" s="95"/>
    </row>
    <row r="88" spans="1:11" s="1" customFormat="1" ht="11.25" customHeight="1">
      <c r="A88" s="24" t="s">
        <v>317</v>
      </c>
      <c r="B88" s="38" t="s">
        <v>304</v>
      </c>
      <c r="C88" s="43">
        <v>2</v>
      </c>
      <c r="D88" s="39" t="s">
        <v>32</v>
      </c>
      <c r="E88" s="65">
        <v>0.73</v>
      </c>
      <c r="F88" s="65">
        <v>2.58</v>
      </c>
      <c r="G88" s="66">
        <f>F88+E88</f>
        <v>3.31</v>
      </c>
      <c r="H88" s="66">
        <f>G88*C88</f>
        <v>6.62</v>
      </c>
      <c r="I88" s="67">
        <f>H88/$H$7</f>
        <v>5.3075288017620336E-05</v>
      </c>
      <c r="J88" s="94" t="s">
        <v>86</v>
      </c>
      <c r="K88" s="95"/>
    </row>
    <row r="89" spans="1:11" s="1" customFormat="1" ht="11.25" customHeight="1">
      <c r="A89" s="17">
        <v>8</v>
      </c>
      <c r="B89" s="25" t="s">
        <v>20</v>
      </c>
      <c r="C89" s="21"/>
      <c r="D89" s="21"/>
      <c r="E89" s="22"/>
      <c r="F89" s="22"/>
      <c r="G89" s="73"/>
      <c r="H89" s="73"/>
      <c r="I89" s="74"/>
      <c r="J89" s="98"/>
      <c r="K89" s="103"/>
    </row>
    <row r="90" spans="1:11" s="1" customFormat="1" ht="67.5">
      <c r="A90" s="24" t="s">
        <v>257</v>
      </c>
      <c r="B90" s="61" t="s">
        <v>196</v>
      </c>
      <c r="C90" s="43">
        <v>118</v>
      </c>
      <c r="D90" s="39" t="s">
        <v>16</v>
      </c>
      <c r="E90" s="18">
        <v>27.15</v>
      </c>
      <c r="F90" s="65">
        <v>155.17</v>
      </c>
      <c r="G90" s="66">
        <f>F90+E90</f>
        <v>182.32</v>
      </c>
      <c r="H90" s="66">
        <f>G90*C90</f>
        <v>21513.76</v>
      </c>
      <c r="I90" s="67">
        <f>H90/$H$7</f>
        <v>0.17248474446253168</v>
      </c>
      <c r="J90" s="94" t="s">
        <v>86</v>
      </c>
      <c r="K90" s="96"/>
    </row>
    <row r="91" spans="1:11" s="1" customFormat="1" ht="56.25">
      <c r="A91" s="24" t="s">
        <v>258</v>
      </c>
      <c r="B91" s="38" t="s">
        <v>198</v>
      </c>
      <c r="C91" s="43">
        <v>33</v>
      </c>
      <c r="D91" s="39" t="s">
        <v>32</v>
      </c>
      <c r="E91" s="18">
        <v>19.56</v>
      </c>
      <c r="F91" s="65">
        <v>111.79</v>
      </c>
      <c r="G91" s="66">
        <f>F91+E91</f>
        <v>131.35</v>
      </c>
      <c r="H91" s="66">
        <f>G91*C91</f>
        <v>4334.55</v>
      </c>
      <c r="I91" s="67">
        <f>H91/$H$7</f>
        <v>0.0347518866581233</v>
      </c>
      <c r="J91" s="94" t="s">
        <v>86</v>
      </c>
      <c r="K91" s="95"/>
    </row>
    <row r="92" spans="1:11" s="1" customFormat="1" ht="45">
      <c r="A92" s="24" t="s">
        <v>259</v>
      </c>
      <c r="B92" s="42" t="s">
        <v>199</v>
      </c>
      <c r="C92" s="43">
        <v>9</v>
      </c>
      <c r="D92" s="39" t="s">
        <v>16</v>
      </c>
      <c r="E92" s="18">
        <v>12.35</v>
      </c>
      <c r="F92" s="65">
        <v>70.62</v>
      </c>
      <c r="G92" s="66">
        <f>F92+E92</f>
        <v>82.97</v>
      </c>
      <c r="H92" s="66">
        <f>G92*C92</f>
        <v>746.73</v>
      </c>
      <c r="I92" s="67">
        <f>H92/$H$7</f>
        <v>0.005986844383896924</v>
      </c>
      <c r="J92" s="94" t="s">
        <v>86</v>
      </c>
      <c r="K92" s="96"/>
    </row>
    <row r="93" spans="1:11" s="1" customFormat="1" ht="56.25">
      <c r="A93" s="24" t="s">
        <v>260</v>
      </c>
      <c r="B93" s="42" t="s">
        <v>200</v>
      </c>
      <c r="C93" s="43">
        <v>4</v>
      </c>
      <c r="D93" s="39" t="s">
        <v>16</v>
      </c>
      <c r="E93" s="65">
        <v>20.58</v>
      </c>
      <c r="F93" s="43">
        <v>117.64</v>
      </c>
      <c r="G93" s="66">
        <f>F93+E93</f>
        <v>138.22</v>
      </c>
      <c r="H93" s="66">
        <f>G93*C93</f>
        <v>552.88</v>
      </c>
      <c r="I93" s="67">
        <f>H93/$H$7</f>
        <v>0.004432668465133223</v>
      </c>
      <c r="J93" s="94" t="s">
        <v>86</v>
      </c>
      <c r="K93" s="96"/>
    </row>
    <row r="94" spans="1:11" s="1" customFormat="1" ht="22.5">
      <c r="A94" s="24" t="s">
        <v>261</v>
      </c>
      <c r="B94" s="42" t="s">
        <v>201</v>
      </c>
      <c r="C94" s="43">
        <v>9</v>
      </c>
      <c r="D94" s="39" t="s">
        <v>16</v>
      </c>
      <c r="E94" s="18">
        <v>10.5</v>
      </c>
      <c r="F94" s="65">
        <v>35</v>
      </c>
      <c r="G94" s="66">
        <f>F94+E94</f>
        <v>45.5</v>
      </c>
      <c r="H94" s="66">
        <f>G94*C94</f>
        <v>409.5</v>
      </c>
      <c r="I94" s="67">
        <f>H94/$H$7</f>
        <v>0.0032831314868905634</v>
      </c>
      <c r="J94" s="94" t="s">
        <v>86</v>
      </c>
      <c r="K94" s="96"/>
    </row>
    <row r="95" spans="1:9" ht="12.75">
      <c r="A95" s="119" t="s">
        <v>2</v>
      </c>
      <c r="B95" s="120"/>
      <c r="C95" s="120"/>
      <c r="D95" s="120"/>
      <c r="E95" s="120"/>
      <c r="F95" s="120"/>
      <c r="G95" s="121"/>
      <c r="H95" s="22">
        <f>SUM(H9:H94)</f>
        <v>124728.48000000004</v>
      </c>
      <c r="I95" s="72">
        <f>SUM(I9:I94)</f>
        <v>0.9999999999999997</v>
      </c>
    </row>
    <row r="96" spans="1:9" ht="12.75">
      <c r="A96" s="119" t="s">
        <v>92</v>
      </c>
      <c r="B96" s="120"/>
      <c r="C96" s="120"/>
      <c r="D96" s="120"/>
      <c r="E96" s="120"/>
      <c r="F96" s="120"/>
      <c r="G96" s="121"/>
      <c r="H96" s="22">
        <f>H95*0.25</f>
        <v>31182.12000000001</v>
      </c>
      <c r="I96" s="72">
        <v>0.25</v>
      </c>
    </row>
    <row r="97" spans="1:9" ht="12.75">
      <c r="A97" s="119" t="s">
        <v>3</v>
      </c>
      <c r="B97" s="120"/>
      <c r="C97" s="120"/>
      <c r="D97" s="120"/>
      <c r="E97" s="120"/>
      <c r="F97" s="120"/>
      <c r="G97" s="121"/>
      <c r="H97" s="22">
        <f>H95+H96</f>
        <v>155910.60000000003</v>
      </c>
      <c r="I97" s="72"/>
    </row>
    <row r="98" spans="1:9" ht="12.75">
      <c r="A98" s="2"/>
      <c r="B98" s="3"/>
      <c r="C98" s="85"/>
      <c r="D98" s="86"/>
      <c r="E98" s="86"/>
      <c r="F98" s="86"/>
      <c r="G98" s="86"/>
      <c r="H98" s="86"/>
      <c r="I98" s="86"/>
    </row>
    <row r="99" spans="1:9" ht="12.75">
      <c r="A99" s="2"/>
      <c r="B99" s="3" t="s">
        <v>13</v>
      </c>
      <c r="C99" s="86"/>
      <c r="D99" s="86"/>
      <c r="E99" s="86"/>
      <c r="F99" s="86"/>
      <c r="G99" s="86"/>
      <c r="H99" s="86"/>
      <c r="I99" s="86"/>
    </row>
    <row r="100" spans="1:9" ht="12.75">
      <c r="A100" s="4">
        <v>1</v>
      </c>
      <c r="B100" s="122" t="s">
        <v>57</v>
      </c>
      <c r="C100" s="122"/>
      <c r="D100" s="122"/>
      <c r="E100" s="122"/>
      <c r="F100" s="122"/>
      <c r="G100" s="122"/>
      <c r="H100" s="122"/>
      <c r="I100" s="122"/>
    </row>
    <row r="101" spans="1:9" ht="12.75">
      <c r="A101" s="4">
        <v>2</v>
      </c>
      <c r="B101" s="123" t="s">
        <v>14</v>
      </c>
      <c r="C101" s="123"/>
      <c r="D101" s="123"/>
      <c r="E101" s="123"/>
      <c r="F101" s="123"/>
      <c r="G101" s="123"/>
      <c r="H101" s="123"/>
      <c r="I101" s="123"/>
    </row>
    <row r="102" spans="1:9" ht="12.75">
      <c r="A102" s="4">
        <v>3</v>
      </c>
      <c r="B102" s="123" t="s">
        <v>15</v>
      </c>
      <c r="C102" s="123"/>
      <c r="D102" s="123"/>
      <c r="E102" s="123"/>
      <c r="F102" s="123"/>
      <c r="G102" s="123"/>
      <c r="H102" s="123"/>
      <c r="I102" s="123"/>
    </row>
    <row r="103" spans="1:9" ht="25.5" customHeight="1">
      <c r="A103" s="4">
        <v>4</v>
      </c>
      <c r="B103" s="123" t="s">
        <v>93</v>
      </c>
      <c r="C103" s="123"/>
      <c r="D103" s="123"/>
      <c r="E103" s="123"/>
      <c r="F103" s="123"/>
      <c r="G103" s="123"/>
      <c r="H103" s="123"/>
      <c r="I103" s="123"/>
    </row>
    <row r="104" spans="1:9" ht="12.75">
      <c r="A104" s="4"/>
      <c r="B104" s="3"/>
      <c r="C104" s="85"/>
      <c r="D104" s="86"/>
      <c r="E104" s="86"/>
      <c r="F104" s="86"/>
      <c r="G104" s="86"/>
      <c r="H104" s="86"/>
      <c r="I104" s="86"/>
    </row>
    <row r="105" spans="1:9" ht="12.75">
      <c r="A105" s="4"/>
      <c r="B105" s="32" t="s">
        <v>24</v>
      </c>
      <c r="C105" s="85"/>
      <c r="D105" s="86"/>
      <c r="E105" s="86"/>
      <c r="F105" s="86"/>
      <c r="G105" s="86"/>
      <c r="H105" s="86"/>
      <c r="I105" s="86"/>
    </row>
    <row r="106" spans="1:9" ht="12.75">
      <c r="A106" s="4"/>
      <c r="B106" s="32" t="s">
        <v>21</v>
      </c>
      <c r="C106" s="85"/>
      <c r="D106" s="86"/>
      <c r="E106" s="86"/>
      <c r="F106" s="86"/>
      <c r="G106" s="86"/>
      <c r="H106" s="86"/>
      <c r="I106" s="86"/>
    </row>
    <row r="107" spans="1:9" ht="12.75">
      <c r="A107" s="4"/>
      <c r="B107" s="32" t="s">
        <v>22</v>
      </c>
      <c r="C107" s="85"/>
      <c r="D107" s="86"/>
      <c r="E107" s="86"/>
      <c r="F107" s="86"/>
      <c r="G107" s="86"/>
      <c r="H107" s="86"/>
      <c r="I107" s="86"/>
    </row>
    <row r="108" spans="1:9" ht="12.75">
      <c r="A108" s="4"/>
      <c r="B108" s="32" t="s">
        <v>23</v>
      </c>
      <c r="C108" s="85"/>
      <c r="D108" s="86"/>
      <c r="E108" s="86"/>
      <c r="F108" s="86"/>
      <c r="G108" s="86"/>
      <c r="H108" s="86"/>
      <c r="I108" s="86"/>
    </row>
    <row r="109" spans="1:9" ht="12.75">
      <c r="A109" s="4"/>
      <c r="B109" s="3"/>
      <c r="C109" s="85"/>
      <c r="D109" s="86"/>
      <c r="E109" s="86"/>
      <c r="F109" s="86"/>
      <c r="G109" s="86"/>
      <c r="H109" s="86"/>
      <c r="I109" s="86"/>
    </row>
  </sheetData>
  <sheetProtection/>
  <mergeCells count="13">
    <mergeCell ref="B103:I103"/>
    <mergeCell ref="A95:G95"/>
    <mergeCell ref="A96:G96"/>
    <mergeCell ref="A97:G97"/>
    <mergeCell ref="B100:I100"/>
    <mergeCell ref="B101:I101"/>
    <mergeCell ref="B102:I102"/>
    <mergeCell ref="B1:B2"/>
    <mergeCell ref="C1:I1"/>
    <mergeCell ref="C2:I2"/>
    <mergeCell ref="C4:D4"/>
    <mergeCell ref="A5:I5"/>
    <mergeCell ref="J8:K8"/>
  </mergeCells>
  <printOptions horizontalCentered="1" verticalCentered="1"/>
  <pageMargins left="0.5118110236220472" right="0.5118110236220472" top="0.7874015748031497" bottom="0.7874015748031497" header="0.31496062992125984" footer="0.31496062992125984"/>
  <pageSetup horizontalDpi="600" verticalDpi="600" orientation="landscape" paperSize="9" scale="85" r:id="rId2"/>
  <headerFooter>
    <oddFooter>&amp;L&amp;A
Páginas ( &amp;P/&amp;N)&amp;R________________________
Fernando Melo Franco
Engº Eletricista CREA 11.179/D-GO
G5 ENGENHARIA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FUNDACAO DE APOIO A PESQUISA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FUNDACAO DE APOIO A PESQUISA</dc:creator>
  <cp:keywords/>
  <dc:description/>
  <cp:lastModifiedBy>p_modena@hotmail.com</cp:lastModifiedBy>
  <cp:lastPrinted>2013-10-11T12:33:17Z</cp:lastPrinted>
  <dcterms:created xsi:type="dcterms:W3CDTF">2000-11-27T12:10:10Z</dcterms:created>
  <dcterms:modified xsi:type="dcterms:W3CDTF">2016-01-25T12:05:36Z</dcterms:modified>
  <cp:category/>
  <cp:version/>
  <cp:contentType/>
  <cp:contentStatus/>
</cp:coreProperties>
</file>