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445" windowWidth="11100" windowHeight="5235" activeTab="0"/>
  </bookViews>
  <sheets>
    <sheet name="ACADÊMICO - TÉRREO" sheetId="1" r:id="rId1"/>
    <sheet name="ACADÊMICO - 1º PAVIMENTO" sheetId="2" r:id="rId2"/>
    <sheet name="ACADÊMICO - 2º PAVIMENTO" sheetId="3" r:id="rId3"/>
  </sheets>
  <definedNames>
    <definedName name="a" localSheetId="1">'ACADÊMICO - 1º PAVIMENTO'!#REF!</definedName>
    <definedName name="a" localSheetId="2">'ACADÊMICO - 2º PAVIMENTO'!#REF!</definedName>
    <definedName name="a" localSheetId="0">'ACADÊMICO - TÉRREO'!#REF!</definedName>
    <definedName name="a">#REF!</definedName>
    <definedName name="_xlnm.Print_Area" localSheetId="1">'ACADÊMICO - 1º PAVIMENTO'!$A$1:$I$101</definedName>
    <definedName name="_xlnm.Print_Area" localSheetId="2">'ACADÊMICO - 2º PAVIMENTO'!$A$1:$I$96</definedName>
    <definedName name="_xlnm.Print_Area" localSheetId="0">'ACADÊMICO - TÉRREO'!$A$1:$I$161</definedName>
  </definedNames>
  <calcPr fullCalcOnLoad="1"/>
</workbook>
</file>

<file path=xl/sharedStrings.xml><?xml version="1.0" encoding="utf-8"?>
<sst xmlns="http://schemas.openxmlformats.org/spreadsheetml/2006/main" count="1258" uniqueCount="341">
  <si>
    <t>Área:</t>
  </si>
  <si>
    <t>m</t>
  </si>
  <si>
    <t>CUSTO DA OBRA</t>
  </si>
  <si>
    <t>CUSTO TOTAL DA OBRA</t>
  </si>
  <si>
    <t>ITEM</t>
  </si>
  <si>
    <t>DESCRIÇÃO</t>
  </si>
  <si>
    <t>QUANT.</t>
  </si>
  <si>
    <t>UN.</t>
  </si>
  <si>
    <t xml:space="preserve">R$ M.D.O. </t>
  </si>
  <si>
    <t>R$ MAT.</t>
  </si>
  <si>
    <t>R$ SERVIÇO</t>
  </si>
  <si>
    <t xml:space="preserve">R$ TOTAL </t>
  </si>
  <si>
    <t>%</t>
  </si>
  <si>
    <t>OBSERVAÇÕES</t>
  </si>
  <si>
    <t>Este orçamento levou em consideração as leis sociais.</t>
  </si>
  <si>
    <t>Este orçamento é meramente informativo. A relação dos serviços, assim como seus quantitativos e composições, é de inteira responsabilidade da empresa Contratada. O mesmo se aplica ao BDI.</t>
  </si>
  <si>
    <t>unid</t>
  </si>
  <si>
    <t>TOTAL</t>
  </si>
  <si>
    <t>CAIXAS DE PASSAGEM E QUADROS DE DISTRIBUIÇÃO</t>
  </si>
  <si>
    <t>DUTOS E CANAIS PARA FIOS E CABOS</t>
  </si>
  <si>
    <t>ILUMINAÇÃO</t>
  </si>
  <si>
    <t>Fernando Melo Franco</t>
  </si>
  <si>
    <t>Engenheiro Eletricista</t>
  </si>
  <si>
    <t>CONFEA/CREA 11.179/D-GO</t>
  </si>
  <si>
    <t>___________________________</t>
  </si>
  <si>
    <t>TOMADAS</t>
  </si>
  <si>
    <t>FIOS E CABOS - EXCLUSIVOS PARA DISTRIBUIÇÃO DOS RAMAIS</t>
  </si>
  <si>
    <t>Valor por (R$/m²):</t>
  </si>
  <si>
    <t>Box Reto 3/4"</t>
  </si>
  <si>
    <t>Eletroduto flexivel revestido tipo copex 3/4"</t>
  </si>
  <si>
    <t>barra</t>
  </si>
  <si>
    <t>INTERRUPTORES</t>
  </si>
  <si>
    <t>und</t>
  </si>
  <si>
    <t>Cabo flexível 2,5mm² - isolação para b.t. anti-chama 750 Volts - cor vermelho (fase) - tipo cabinho</t>
  </si>
  <si>
    <t>Cabo flexível 6,0mm² - isolação para b.t. anti-chama 750 Volts - cor vermelho (fase) - tipo cabinho</t>
  </si>
  <si>
    <t>Cabo flexível 6,0mm² - isolação para b.t. anti-chama 750 Volts - cor azul ( neutro ) - tipo cabinho</t>
  </si>
  <si>
    <t>Cabo flexível 6,0mm² - isolação para b.t. anti-chama 750 Volts - cor verde  (terra) - tipo cabinho</t>
  </si>
  <si>
    <t>QUADROS DE DISTRIBUIÇÃO</t>
  </si>
  <si>
    <t>3</t>
  </si>
  <si>
    <t>6.10</t>
  </si>
  <si>
    <t>6.11</t>
  </si>
  <si>
    <t>6.12</t>
  </si>
  <si>
    <t>INSTALAÇÕES ELÉTRICAS</t>
  </si>
  <si>
    <t>Cabo flexível 2,5mm² - isolação para b.t. anti-chama 750 Volts - cor azul  (neutro) - tipo cabinho</t>
  </si>
  <si>
    <t>Cabo flexível 2,5mm² - isolação para b.t. anti-chama 750 Volts - cor  branco (retorno) - tipo cabinho</t>
  </si>
  <si>
    <t xml:space="preserve">DISJUNTORES </t>
  </si>
  <si>
    <t>4</t>
  </si>
  <si>
    <t>4.12</t>
  </si>
  <si>
    <t>4.13</t>
  </si>
  <si>
    <t>4.15</t>
  </si>
  <si>
    <t>4.16</t>
  </si>
  <si>
    <t xml:space="preserve">Espelho para interruptor com uma tecla, instalado em parede de alvenaria </t>
  </si>
  <si>
    <t>Tampa cega para condulet 3/4"</t>
  </si>
  <si>
    <t>4.10</t>
  </si>
  <si>
    <t>4.14</t>
  </si>
  <si>
    <t>Data:</t>
  </si>
  <si>
    <t>A LICITANTE deverá apresentar um cronograma físico-financeiro que será analisado e aprovado pela IFG, caso venha a ser ela a contratada.</t>
  </si>
  <si>
    <t>4.11</t>
  </si>
  <si>
    <t>6.13</t>
  </si>
  <si>
    <t>6.14</t>
  </si>
  <si>
    <t>6.15</t>
  </si>
  <si>
    <t>6.16</t>
  </si>
  <si>
    <t>3.1</t>
  </si>
  <si>
    <t>3.1.1</t>
  </si>
  <si>
    <t>3.1.2</t>
  </si>
  <si>
    <t>SINAPI</t>
  </si>
  <si>
    <t>3.1.3</t>
  </si>
  <si>
    <t>3.1.4</t>
  </si>
  <si>
    <t>AGETOP</t>
  </si>
  <si>
    <t>3.1.5</t>
  </si>
  <si>
    <t>3.1.6</t>
  </si>
  <si>
    <t>3.1.7</t>
  </si>
  <si>
    <t>3.1.8</t>
  </si>
  <si>
    <t>3.1.9</t>
  </si>
  <si>
    <t>3.1.10</t>
  </si>
  <si>
    <t xml:space="preserve">74130/004 </t>
  </si>
  <si>
    <t>3.1.12</t>
  </si>
  <si>
    <t>3.2</t>
  </si>
  <si>
    <t>3.2.1</t>
  </si>
  <si>
    <t>3.2.2</t>
  </si>
  <si>
    <t xml:space="preserve">74130/006 </t>
  </si>
  <si>
    <t>COTAÇÃO</t>
  </si>
  <si>
    <t xml:space="preserve"> 74130/005</t>
  </si>
  <si>
    <t>73860/008</t>
  </si>
  <si>
    <t>Interruptor simples de duas seções .SAB 10A - 220V linha  Pial Legrand ou equivalente. Instalado em condulete  (4x2x2)"</t>
  </si>
  <si>
    <t>Espelho para Interruptor com  uma tecla, Instalado em condulete</t>
  </si>
  <si>
    <t>Espelho para Interruptor com  duas teclas, Instalado em condulete</t>
  </si>
  <si>
    <t>BDI (25%)</t>
  </si>
  <si>
    <t>Foi estimado um BDI de 25% para esta obra, entretanto, o custo do BDI de cada empresa é individual e deverá contemplar todos os serviços previstos no Edital e que não estão diretamente contemplados nos serviços discriminados na presente planilha.</t>
  </si>
  <si>
    <t>INSTITUTO FEDERAL DE GOIÁS</t>
  </si>
  <si>
    <t>Endereço: ROD GO-352, KM 7; QUINHÃO 12-E - SENADOR CANEDO - GOIÁS</t>
  </si>
  <si>
    <t>Processo:</t>
  </si>
  <si>
    <t>AGETOP/SINAPI</t>
  </si>
  <si>
    <t>1.5</t>
  </si>
  <si>
    <t>1.6</t>
  </si>
  <si>
    <t>1.1</t>
  </si>
  <si>
    <t>1.2</t>
  </si>
  <si>
    <t>1.3</t>
  </si>
  <si>
    <t>1.4</t>
  </si>
  <si>
    <t>6.1</t>
  </si>
  <si>
    <t>1.7</t>
  </si>
  <si>
    <t>1.8</t>
  </si>
  <si>
    <t>Tomada Simples Monofásica 10A - 220V (2P+T) hexagonal com espelho instalada em parede de alvenaria cx 4x2" de acordo com a NBR14136.</t>
  </si>
  <si>
    <t>Tomada Simples Monofásica 10A -220V (2P+T) hexagonal com espelho instalada em condulete FoGo 3/4"</t>
  </si>
  <si>
    <t>Tomada Dupla Monofásica 10A -220V (2P+T) hexagonal com espelho instalada em condulete FoGo 3/4"</t>
  </si>
  <si>
    <t>Tomada Trifásica Industrial 16A - 3P+N+T</t>
  </si>
  <si>
    <t>Plugue para tomada trifásica (3P+N+T) industrial 16A</t>
  </si>
  <si>
    <t>Tomada Trifásica Industrial 32A - 3P+N+T</t>
  </si>
  <si>
    <t>Plugue para tomada trifásica (3P+N+T) industrial 32A</t>
  </si>
  <si>
    <t>Caixa de Passagem (4x2x2)'' em ferro galvanizado - instalação aparente.</t>
  </si>
  <si>
    <t>Condulete tipo "L" em liga de alumínio 3/4"</t>
  </si>
  <si>
    <t>Condulete tipo "X" em liga de alumínio 3/4"</t>
  </si>
  <si>
    <t>2.1</t>
  </si>
  <si>
    <t>2.2</t>
  </si>
  <si>
    <t>2.3</t>
  </si>
  <si>
    <t>2.4</t>
  </si>
  <si>
    <t>2.5</t>
  </si>
  <si>
    <t>3.1.13</t>
  </si>
  <si>
    <t>3.1.14</t>
  </si>
  <si>
    <t>Eletroperfil liso em Chapa Galvanizada  a Fogo Segundo Norma NBR 6323- Acabamento -50x50x3000mm</t>
  </si>
  <si>
    <t>Tampa para Eletroperfil em Chapa Galvanizada a Fogo Segundo Norma NBR 6323 - Dimensão 50x50x3000mm</t>
  </si>
  <si>
    <t>Curva 90º vertical para Eletroperfil - 50x50mm</t>
  </si>
  <si>
    <t>Curva 90º horizontal para eletroperfil - 50x50mm</t>
  </si>
  <si>
    <t>Vergalhão rosca completo Ø5/8" barra 3,0m</t>
  </si>
  <si>
    <t>Suporte de suspensão simples para tirante</t>
  </si>
  <si>
    <t>Eletroduto PVC - 4" Rígido + luva</t>
  </si>
  <si>
    <t>Disjuntor Monopolar 5 SX1 16A</t>
  </si>
  <si>
    <t>Disjuntor Monopolar 5 SX1 20A</t>
  </si>
  <si>
    <t>Disjuntor Tripolar  5 SX1 20A</t>
  </si>
  <si>
    <t>Disjuntor Tripolar  5 SX1 25A</t>
  </si>
  <si>
    <t>Disjuntor Tripolar  5 SX1 32A</t>
  </si>
  <si>
    <t>Cabo flexível 1,5mm² - isolação para b.t. anti-chama 750 Volts - cor vermelho (fase) - tipo cabinho</t>
  </si>
  <si>
    <t>Cabo flexível 1,5mm² - isolação para b.t. anti-chama 750 Volts - cor azul  (neutro) - tipo cabinho</t>
  </si>
  <si>
    <t>Cabo flexível 1,5mm² - isolação para b.t. anti-chama 750 Volts - cor  branco (retorno) - tipo cabinho</t>
  </si>
  <si>
    <t>Cabo flexível 4,0mm² - isolação para b.t. anti-chama 750 Volts - cor vermelho (fase) - tipo cabinho</t>
  </si>
  <si>
    <t>Cabo flexível 4,0mm² - isolação para b.t. anti-chama 750 Volts - cor azul ( neutro ) - tipo cabinho</t>
  </si>
  <si>
    <t>Cabo flexível 4,0mm² - isolação para b.t. anti-chama 750 Volts - cor verde  (terra) - tipo cabinho</t>
  </si>
  <si>
    <t>Cabo flexível 10,0mm² - isolação para b.t. anti-chama 750 Volts - cor vermelho (fase) - tipo cabinho</t>
  </si>
  <si>
    <t>Cabo flexível 10,0mm² - isolação para b.t. anti-chama 750 Volts - cor azul ( neutro ) - tipo cabinho</t>
  </si>
  <si>
    <t>Cabo flexível 10,0mm² - isolação para b.t. anti-chama 750 Volts - cor verde  (terra) - tipo cabinho</t>
  </si>
  <si>
    <t>Cabo unipolar 16mm² - PVC 70ºC - Cor verde (terra)</t>
  </si>
  <si>
    <t>Cabo unipolar 185mm² - EPR/XLPE 90ºC - Cor cinza (fase)</t>
  </si>
  <si>
    <t>Cabo unipolar 185mm² - EPR/XLPE 90ºC - Cor azul (neutro)</t>
  </si>
  <si>
    <t>Cabo unipolar 95mm² - EPR/XLPE 90ºC - Cor verde (terra)</t>
  </si>
  <si>
    <t>Interruptor simples de uma seção .SA 10A - 220V linha  Pial Legrand ou equivalente. Instalado em condulete  (4x2x2)"</t>
  </si>
  <si>
    <t>Interruptor simples de três seções .SABC 10A - 220V linha  Pial Legrand ou equivalente. Instalado em condulete  (4x2x2)"</t>
  </si>
  <si>
    <t>Interruptor paralelo de uma seção  SWA 10A-220V linha Pial Legrand ou equivalente.  Instalado em condulete (4x2x2)"</t>
  </si>
  <si>
    <t xml:space="preserve">Interruptor simples de uma seção .SA 10A - 220V linha pial legrand ou equivalente. Instalado em CP (4x2x2)" em parede de alvenaria </t>
  </si>
  <si>
    <t xml:space="preserve">Interruptor  paralelo de uma seção .SWA 10A - 220V linha pial legrand ou equivalente. Instalado em CP (4x2x2)" em parede de alvenaria </t>
  </si>
  <si>
    <t>Espelho para Interruptor com  três teclas, Instalado em condulete</t>
  </si>
  <si>
    <t xml:space="preserve">Luminária de sobrepor para 2 lâmpadas fluorescentes tubulares de 32W. Corpo e aletas planas em chapa de aço tratada com acabamento em pintura eletrostática na cor branca. Refletor em alumínio anodizado de alto brilho. Alojamento do reator na cabeceira. Equipada com porta-lâmpada antivibratório em policarbonato, com trava de segurança e proteção contra aquecimento nos contatos.
</t>
  </si>
  <si>
    <t xml:space="preserve">Luminária de sobrepor para 2 lâmpadas fluorescentes tubulares de 32W. Corpo e refletor em chapa de aço tratada com acabamento em pintura eletrostática na cor branca. Alojamento do reator na cabeceira. Equipada com porta-lâmpada antivibratório em policarbonato, com trava de segurança e proteção contra aquecimento nos contatos.
</t>
  </si>
  <si>
    <t xml:space="preserve">Luminária de sobrepor para 2 lâmpadas fluorescentes tubulares de 16W. Corpo e refletor em chapa de aço tratada com acabamento em pintura eletrostática na cor branca. Alojamento do reator na cabeceira. Equipada com porta-lâmpada antivibratório em policarbonato, com trava de segurança e proteção contra aquecimento nos contatos.
</t>
  </si>
  <si>
    <t xml:space="preserve">Luminária de sobrepor tipo arandela para 1 lâmpada fluorescente compacta eletrônica de 60W. Corpo e grade frontal de proteção em alumínio fundido com acabamento em pintura eletrostática na cor branca. Difusor em vidro transparente frisado.
</t>
  </si>
  <si>
    <t xml:space="preserve">LUMINÁRIA DE EMERGÊNCIA BIVOLT COM 30 LED's 2W.
</t>
  </si>
  <si>
    <t>Caixa octagonal em ferro esmaltado</t>
  </si>
  <si>
    <t>2.6</t>
  </si>
  <si>
    <t>4.1</t>
  </si>
  <si>
    <t>4.2</t>
  </si>
  <si>
    <t>4.3</t>
  </si>
  <si>
    <t>4.4</t>
  </si>
  <si>
    <t>4.5</t>
  </si>
  <si>
    <t>4.6</t>
  </si>
  <si>
    <t>4.7</t>
  </si>
  <si>
    <t>4.8</t>
  </si>
  <si>
    <t>4.9</t>
  </si>
  <si>
    <t>5.1</t>
  </si>
  <si>
    <t>5.2</t>
  </si>
  <si>
    <t>5.3</t>
  </si>
  <si>
    <t>5.4</t>
  </si>
  <si>
    <t>5.5</t>
  </si>
  <si>
    <t>5.6</t>
  </si>
  <si>
    <t>5.7</t>
  </si>
  <si>
    <t>5.8</t>
  </si>
  <si>
    <t>6.2</t>
  </si>
  <si>
    <t>6.3</t>
  </si>
  <si>
    <t>6.4</t>
  </si>
  <si>
    <t>6.5</t>
  </si>
  <si>
    <t>6.6</t>
  </si>
  <si>
    <t>6.7</t>
  </si>
  <si>
    <t>6.8</t>
  </si>
  <si>
    <t>6.9</t>
  </si>
  <si>
    <t>6.17</t>
  </si>
  <si>
    <t>6.18</t>
  </si>
  <si>
    <t>6.19</t>
  </si>
  <si>
    <t>6.20</t>
  </si>
  <si>
    <t>6.21</t>
  </si>
  <si>
    <t>6.22</t>
  </si>
  <si>
    <t>6.23</t>
  </si>
  <si>
    <t>6.24</t>
  </si>
  <si>
    <t>6.25</t>
  </si>
  <si>
    <t>6.26</t>
  </si>
  <si>
    <t>7.1</t>
  </si>
  <si>
    <t>7.2</t>
  </si>
  <si>
    <t>7.3</t>
  </si>
  <si>
    <t>7.4</t>
  </si>
  <si>
    <t>7.5</t>
  </si>
  <si>
    <t>7.6</t>
  </si>
  <si>
    <t>7.7</t>
  </si>
  <si>
    <t>7.8</t>
  </si>
  <si>
    <t>7.9</t>
  </si>
  <si>
    <t>7.10</t>
  </si>
  <si>
    <t>8.1</t>
  </si>
  <si>
    <t>8.2</t>
  </si>
  <si>
    <t>8.3</t>
  </si>
  <si>
    <t>8.4</t>
  </si>
  <si>
    <t>8.5</t>
  </si>
  <si>
    <t>8.6</t>
  </si>
  <si>
    <t>9.1</t>
  </si>
  <si>
    <t xml:space="preserve">73861/014 </t>
  </si>
  <si>
    <t xml:space="preserve">73861/017 </t>
  </si>
  <si>
    <t xml:space="preserve">74130/009 </t>
  </si>
  <si>
    <t xml:space="preserve"> 74130/001</t>
  </si>
  <si>
    <t>73860/007</t>
  </si>
  <si>
    <t xml:space="preserve"> 73860/009 </t>
  </si>
  <si>
    <t xml:space="preserve"> 73860/010</t>
  </si>
  <si>
    <t>COMPOSIÇÃO</t>
  </si>
  <si>
    <t>9- Disjuntor Tripolar 5SX1 60A - Curva C</t>
  </si>
  <si>
    <t>12- DPS -Dispositivo de Proteção Contra Surtos 275V - 40Ka</t>
  </si>
  <si>
    <t>13-Barramentos de fase/neutro/terra- Isoladores-/terminais/conectores/canaletas (KIT) - Principal</t>
  </si>
  <si>
    <t>14-Barramentos de fase/neutro/terra- Isoladores-/terminais/conectores/canaletas (KIT) - Auxiliar</t>
  </si>
  <si>
    <t>2.7</t>
  </si>
  <si>
    <t>7.11</t>
  </si>
  <si>
    <t>Eletroduto FoGo rígido 3/4"</t>
  </si>
  <si>
    <t>4.17</t>
  </si>
  <si>
    <t xml:space="preserve">2- Alimentador geral ( disjuntor tripolar 800A 3VT) com disparador geral </t>
  </si>
  <si>
    <r>
      <rPr>
        <b/>
        <sz val="8"/>
        <rFont val="Arial"/>
        <family val="2"/>
      </rPr>
      <t xml:space="preserve">Nota: </t>
    </r>
    <r>
      <rPr>
        <sz val="8"/>
        <rFont val="Arial"/>
        <family val="2"/>
      </rPr>
      <t>Consultar Diagrama Unifilar para construir uma entrada geral alimentadora do circuito Geral e dos demais circuitos auxiliares do mesmo. O barramento Principal deve suportar uma corrente Nominal igual ou Superior a 2000A - Os barramentos dos circuitos auxiliares uma corrente Nominal igual ou superior a 2000A.</t>
    </r>
  </si>
  <si>
    <t xml:space="preserve">Interruptor intermediário de uma seção .S4WA 10A - 220V linha pial legrand ou equivalente. Instalado em CP (4x2x2)" em parede de alvenaria </t>
  </si>
  <si>
    <t xml:space="preserve">3- Alimentador geral ( disjuntor tripolar 500A 3VT) com disparador geral </t>
  </si>
  <si>
    <t xml:space="preserve">4- Alimentador geral ( disjuntor tripolar 175A 3VT) com disparador geral </t>
  </si>
  <si>
    <t>5- Disjuntor Tripolar 3 VT 125A</t>
  </si>
  <si>
    <t>6- Disjuntor Monopolar 5 SX1 16A - Curva C</t>
  </si>
  <si>
    <t>7- Disjuntor Monopolar 5 SX1 20A - Curva C</t>
  </si>
  <si>
    <t xml:space="preserve">10- DR- Interruptor Diferencial Residual 30mA - 25A </t>
  </si>
  <si>
    <t>74130/004</t>
  </si>
  <si>
    <t>1- Quadro de Distribuição Tipo Armario 1900x800x600mm</t>
  </si>
  <si>
    <t>Und.</t>
  </si>
  <si>
    <t>9.2</t>
  </si>
  <si>
    <t>Cabo unipolar 25mm² - PVC 70ºC - Cor preto (fase)</t>
  </si>
  <si>
    <t>Cabo unipolar 25mm² - PVC 70ºC - Cor azul (neutro)</t>
  </si>
  <si>
    <t>CAIXA DE INSPEÇÃO TIPO SOLO EM ALVENARIA COM TAMPA DE FERRO FUNDIDO  (30x30x40) cm</t>
  </si>
  <si>
    <t xml:space="preserve">Luminária retangular para poste tipo pétala, para 1 lâmpada de vapor metálico bi-lateral de 150W. Corpo em chapa de aço tratada zincada com acabamento em pintura eletrostática na cor preta. Refletor simétrico em alumínio anodizado. Difusor em vidro plano transparente temperado. Alojamento para os equipamentos auxiliares na própria luminária. Necessita reator, ignitor e capacitor. Grau de proteção IP54.
</t>
  </si>
  <si>
    <t xml:space="preserve">Luminária retangular para poste tipo pétala, para 2 lâmpadas de vapor metálico bi-lateral de 150W. Corpo em chapa de aço tratada zincada com acabamento em pintura eletrostática na cor preta. Refletor simétrico em alumínio anodizado. Difusor em vidro plano transparente temperado. Alojamento para os equipamentos auxiliares na própria luminária. Necessita reator, ignitor e capacitor. Grau de proteção IP54. 
</t>
  </si>
  <si>
    <t>Eletroduto PVC - 2" Rígido + luva</t>
  </si>
  <si>
    <t>Eletroduto PVC - 2".1/2 Rígido + luva</t>
  </si>
  <si>
    <t>CONTATOR 3 TF 42 - 16A</t>
  </si>
  <si>
    <t>Sinalizador com LED vermelho - 230V</t>
  </si>
  <si>
    <t>Contato Auxiliar CTX-1</t>
  </si>
  <si>
    <t>Relé temporizado 8A/250V</t>
  </si>
  <si>
    <t>Contator CTX-1 - 25A/690V - Bobina 230V</t>
  </si>
  <si>
    <t>Contato Auxiliar CTX-1 - Frontal NF</t>
  </si>
  <si>
    <t>Aux-CP 2A/250V - Auxiliar para contator</t>
  </si>
  <si>
    <t>Contator de potência unipolar 16A</t>
  </si>
  <si>
    <t>CHAVE TRIFÁSICA DE DUAS POSIÇÕES (0-1)  380V-50A - PACCO - COMANDO MANUAL (OPÇÃO)</t>
  </si>
  <si>
    <t>CP EM ALVENARIA,TAMPA DE CONCRETO  PADRÃO CELG, DIM. INT. (800x800x1.300) mm, PARA ENERGIA APOS Á MEDIÇÃO S/ LACRE.</t>
  </si>
  <si>
    <t>QUADRO DE COMANDO DA ILUMINAÇÃO EXTERNA</t>
  </si>
  <si>
    <t>Disjuntor monopolar 5A - 6kA</t>
  </si>
  <si>
    <t>3.4</t>
  </si>
  <si>
    <t>3.4.1</t>
  </si>
  <si>
    <t>3.4.2</t>
  </si>
  <si>
    <t>3.4.3</t>
  </si>
  <si>
    <t>3.4.4</t>
  </si>
  <si>
    <t>3.4.5</t>
  </si>
  <si>
    <t>3.4.6</t>
  </si>
  <si>
    <t>3.4.7</t>
  </si>
  <si>
    <t>3.4.8</t>
  </si>
  <si>
    <t>3.4.9</t>
  </si>
  <si>
    <t>8.7</t>
  </si>
  <si>
    <t>Subestação Completa tipo pedestal com envólucro  + Frete + Montagem + Iluminação + Tomada + Extintor - sem disjuntor geral  -medição que sera externa em muretan + Trafo de 500KVA Seco.13,8kv/220/380v Verificar projeto completo para fornecimento e cotação.</t>
  </si>
  <si>
    <t>IMPLANTAÇÃO</t>
  </si>
  <si>
    <t>73860/011</t>
  </si>
  <si>
    <t>M</t>
  </si>
  <si>
    <t>CABO UNIPOLAR CLASSE II  ISOL.POLIETILENO RETICULADO,1#50mm2- 15 KV-XLPE 90oc</t>
  </si>
  <si>
    <t>Cabo flexível 1,5mm² - isolação para b.t. anti-chama - 750 Volts - cor verde (terra) - tipo cabinho</t>
  </si>
  <si>
    <t>Cabo flexível 2,5mm² - isolação para b.t. anti-chama - 750 Volts - cor verde (terra) - tipo cabinho</t>
  </si>
  <si>
    <t>Unidade: IFG-SENADOR CANEDO (BLOCO ACADÊMICO)</t>
  </si>
  <si>
    <t>PLANILHA ORÇAMENTÁRIA - IFG ACADÊMICO TÉRREO</t>
  </si>
  <si>
    <t>Tomada trifásica (3P+N+T) industrial 32A com caixa 125x220cm com suporte para 2 tomadas tipo suspensa</t>
  </si>
  <si>
    <t>COMPONENTES DO QUADRO  DE DISTRIBUIÇÃO - NBR ICE - 60439 (TTA-PTTA) QDFA-T/QDFB-T</t>
  </si>
  <si>
    <t>9- Disjuntor Tripolar 5SX1 32A - Curva C</t>
  </si>
  <si>
    <t xml:space="preserve">4- Alimentador geral ( disjuntor tripolar 250A 3VT) com disparador geral </t>
  </si>
  <si>
    <t>Quadro Universal de embutir trifásico com barramentos fase/neutro/terra de 12 elementos (QFLB3-T/QFLB5-T/QFLB6-T/QFLB7-T/QFLB8-T/QFLA4-T/QFLA5-T/QFLA6-T/QFLA7-T/QFLA8-T)</t>
  </si>
  <si>
    <t>Quadro Universal de embutir trifásico com barramentos fase/neutro/terra de 18 elementos (QFLB4-T)</t>
  </si>
  <si>
    <t>Quadro Universal de embutir trifásico com barramentos fase/neutro/terra de 30 elementos (QFLA1-T/QFLA2-T/QFLA3-T/QFLA9-T/QFLA10-T)</t>
  </si>
  <si>
    <t xml:space="preserve">QUADROS DE FORÇA DE ARMÁRIO (700x500x200)mm. QUADRO DE EMBUTIR, FECHO FENDA METÁLICO E PLACA DE MONTAGEM. PORTA REMOVÍVEL COM ABERTURA DE 130 GRAUS E BORRACHA DE VEDAÇÃO. EM CHAPA DE AÇO TRATADA A BASE DE FOSFATO DE FERRO E PINTURA A PÓ. (QFLB1-T/QFLB2-T)
</t>
  </si>
  <si>
    <t>T horizontal para eletroperfil - 50x50mm</t>
  </si>
  <si>
    <t>Eletrocalha Lisa (100x100x3000)mm - chapa #18 REF.:121-0100/50-Z, com tampa de pressão REF.: 126-100  (MOPA OU EQUIVALENTE)</t>
  </si>
  <si>
    <t>Emenda interna para eletrocalha (100x100)mm com parafuso e porcas de fixação.</t>
  </si>
  <si>
    <t>Tê horizontal 90º - Eletrocalha (100x100)</t>
  </si>
  <si>
    <t>Curva vertical de descida 90º - Eletrocalha (100x100)</t>
  </si>
  <si>
    <t>Curva horizontal de descida 90º - Eletrocalha (100x100)</t>
  </si>
  <si>
    <t>Eletrocalha Lisa (300x100x3000)mm - chapa #18 REF.:121-0100/50-Z, com tampa de pressão REF.: 126-100  (MOPA OU EQUIVALENTE)</t>
  </si>
  <si>
    <t>Emenda interna para eletrocalha (300x100)mm com parafuso e porcas de fixação.</t>
  </si>
  <si>
    <t>Tê horizontal 90º - Eletrocalha (300x100)</t>
  </si>
  <si>
    <t>Curva vertical de descida 90º - Eletrocalha (300x100)</t>
  </si>
  <si>
    <t xml:space="preserve">Alimentador geral ( disjuntor tripolar 250A 3VT) com disparador geral </t>
  </si>
  <si>
    <t>Disjuntor Tripolar 3 VT 125A</t>
  </si>
  <si>
    <t>Disjuntor Tripolar  5 SX1 60A</t>
  </si>
  <si>
    <t>Cabo unipolar 70mm² - PVC 70ºC - Cor preto (fase)</t>
  </si>
  <si>
    <t>Cabo unipolar 70mm² - PVC 70ºC - Cor azul (neutro)</t>
  </si>
  <si>
    <t>Cabo unipolar 35mm² - PVC 70ºC - Cor verde (terra)</t>
  </si>
  <si>
    <t>Eletroduto FoGo rígido 1"</t>
  </si>
  <si>
    <t>Eletroduto PVC - 1".1/4 Rígido + luva</t>
  </si>
  <si>
    <t xml:space="preserve">Luminária de sobrepor para 2 lâmpadas fluorescentes tubulares de 32W. Corpo em policarbonato injetado e refletor em chapa de aço tratada com acabamento em pintura eletrostática na cor branca. Difusor em policarbonato injetado frisado de alto impacto com acabamento externo liso e estabilizado para raios UV. Vedação em gel silicone contínuo e grau de proteção IP-65. Possui fechos e prensa-cabo injetados em nylon (para cabos de Ø 6 a 12 mm.). Instalação em perfilado por suspensão tipo gancho I-14 (não inclusos). Equipada com porta-lâmpada antivibratório em policarbonato, com trava de segurança e proteção contra aquecimento nos contatos.
</t>
  </si>
  <si>
    <t xml:space="preserve">Luminária retangular para poste tipo pétala, para 4 lâmpadas de vapor metálico bi-lateral de 150W. Corpo em chapa de aço tratada zincada com acabamento em pintura eletrostática na cor preta. Refletor simétrico em alumínio anodizado. Difusor em vidro plano transparente temperado. Alojamento para os equipamentos auxiliares na própria luminária. Necessita reator, ignitor e capacitor. Grau de proteção IP54. 
</t>
  </si>
  <si>
    <t xml:space="preserve">Projetor de sobrepor com foco orientável, para 1 lâmpada vapor metálico tubular de 150W. Corpo em alumínio injetado, com aletas para dissipação de calor. Refletor assimétrico em alumínio texturizado anodizado de alto brilho. Difusor em vidro plano temperado transparente com borda em silk screen preto. Possui alojamento para equipamento auxiliar no corpo da luminária. Grau de proteção IP-65.
</t>
  </si>
  <si>
    <t xml:space="preserve">Luminária tipo spot com foco orientável para 1 lâmpada halógena QPAR 20 de 50W. Corpo em alumínio injetado com pintura eletrostática na cor preta. Difusor em vidro plano temperado transparente. Possui espeto para fixação no solo. Grau de proteção IP 65.
</t>
  </si>
  <si>
    <t xml:space="preserve"> Luminária retangular de embutir tipo balizador, para 1 lâmpada fluorescente compacta eletrônica de 20W. Corpo em alumínio injetado com acabamento em pintura eletrostática na cor branca. Difusor em vidro plano temperado jateado. Grau de proteção IP65.
</t>
  </si>
  <si>
    <t>3.1.11</t>
  </si>
  <si>
    <t>3.2.3</t>
  </si>
  <si>
    <t>3.2.4</t>
  </si>
  <si>
    <t>4.18</t>
  </si>
  <si>
    <t>4.19</t>
  </si>
  <si>
    <t>4.20</t>
  </si>
  <si>
    <t>4.21</t>
  </si>
  <si>
    <t>4.22</t>
  </si>
  <si>
    <t>4.23</t>
  </si>
  <si>
    <t>4.24</t>
  </si>
  <si>
    <t>5.9</t>
  </si>
  <si>
    <t>8.8</t>
  </si>
  <si>
    <t>8.9</t>
  </si>
  <si>
    <t>8.10</t>
  </si>
  <si>
    <t>8.11</t>
  </si>
  <si>
    <t>8.12</t>
  </si>
  <si>
    <t>74130/007</t>
  </si>
  <si>
    <t xml:space="preserve">74130/005 </t>
  </si>
  <si>
    <t>PLANILHA ORÇAMENTÁRIA - IFG ACADÊMICO 1º PAVIMENTO</t>
  </si>
  <si>
    <t>Caixa de Passagem (4x4x2)'' em ferro galvanizado - instalação aparente.</t>
  </si>
  <si>
    <t>Quadro Universal de embutir trifásico com barramentos fase/neutro/terra de 12 elementos (QFLA1-1/QFLA2-1/QFLA3-1/QFLA4-1/QFLB1-1/QFLB2-1/QFLB3-1/QFLB4-1/QFLB5-1)</t>
  </si>
  <si>
    <t xml:space="preserve">Interruptor simples de três seções .SABC 10A - 220V linha pial legrand ou equivalente. Instalado em CP (4x2x2)" em parede de alvenaria </t>
  </si>
  <si>
    <t xml:space="preserve">Espelho para interruptor com duas teclas, instalado em parede de alvenaria </t>
  </si>
  <si>
    <t>7.12</t>
  </si>
  <si>
    <t xml:space="preserve">Luminária circular de embutir para 1 lâmpada fluorescente compacta dupla de 26W 4 pinos. Corpo em alumínio repuxado com acabamento em pintura eletrostática na cor branca. Refletor em alumínio anodizado multi-facetado de alto brilho. Necessita reator eletrônico.
</t>
  </si>
  <si>
    <t xml:space="preserve"> Luminária quadrada de embutir para 1 lâmpada halógena dicróica de 50W, 12V. Corpo em chapa de aço tratada com acabamento em pintura eletrostática na cor branca. Refletor em alumínio anodizado jateado.
</t>
  </si>
  <si>
    <t>PLANILHA ORÇAMENTÁRIA - IFG ACADÊMICO 2º PAVIMENTO</t>
  </si>
  <si>
    <t>Tomada Simples Monofásica 10A -220V (2P+T) hexagonal instalada em canaleta BC FAME ou equivalente</t>
  </si>
  <si>
    <t>Moldura de 1 ponto - multiway ou equivalente</t>
  </si>
  <si>
    <t>Quadro Universal de embutir trifásico com barramentos fase/neutro/terra de 12 elementos (QFLB1-2/QFLB2-2/QFLB3-2/QFLA1-2/QFLA2-2/QFLA3-2/QFLA4-2/QFLA5-2)</t>
  </si>
  <si>
    <t xml:space="preserve">Interruptor paralelo de uma seção .SWA 10A - 220V linha pial legrand ou equivalente. Instalado em CP (4x2x2)" em parede de alvenaria </t>
  </si>
  <si>
    <t>Cabo multipolar PP espiralado 2,5mm²</t>
  </si>
  <si>
    <t>6.27</t>
  </si>
</sst>
</file>

<file path=xl/styles.xml><?xml version="1.0" encoding="utf-8"?>
<styleSheet xmlns="http://schemas.openxmlformats.org/spreadsheetml/2006/main">
  <numFmts count="4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_(* #,##0.00_);_(* \(#,##0.00\);_(* &quot;-&quot;???_);_(@_)"/>
    <numFmt numFmtId="180" formatCode="000000"/>
    <numFmt numFmtId="181" formatCode="d\ \ mmmm\,\ yyyy"/>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00000%"/>
    <numFmt numFmtId="190" formatCode="0.0000%"/>
    <numFmt numFmtId="191" formatCode="&quot;R$ &quot;#,##0.00"/>
    <numFmt numFmtId="192" formatCode="0.000%"/>
    <numFmt numFmtId="193" formatCode="&quot;Sim&quot;;&quot;Sim&quot;;&quot;Não&quot;"/>
    <numFmt numFmtId="194" formatCode="&quot;Verdadeiro&quot;;&quot;Verdadeiro&quot;;&quot;Falso&quot;"/>
    <numFmt numFmtId="195" formatCode="&quot;Ativado&quot;;&quot;Ativado&quot;;&quot;Desativado&quot;"/>
    <numFmt numFmtId="196" formatCode="[$€-2]\ #,##0.00_);[Red]\([$€-2]\ #,##0.00\)"/>
  </numFmts>
  <fonts count="49">
    <font>
      <sz val="10"/>
      <name val="Arial"/>
      <family val="0"/>
    </font>
    <font>
      <u val="single"/>
      <sz val="10"/>
      <color indexed="12"/>
      <name val="Arial"/>
      <family val="2"/>
    </font>
    <font>
      <u val="single"/>
      <sz val="10"/>
      <color indexed="36"/>
      <name val="Arial"/>
      <family val="2"/>
    </font>
    <font>
      <sz val="16"/>
      <name val="Arial"/>
      <family val="2"/>
    </font>
    <font>
      <sz val="8"/>
      <name val="Arial"/>
      <family val="2"/>
    </font>
    <font>
      <b/>
      <sz val="8"/>
      <name val="Arial"/>
      <family val="2"/>
    </font>
    <font>
      <b/>
      <sz val="16"/>
      <name val="Garamond"/>
      <family val="1"/>
    </font>
    <font>
      <b/>
      <sz val="12"/>
      <name val="Arial"/>
      <family val="2"/>
    </font>
    <font>
      <sz val="9"/>
      <name val="Arial"/>
      <family val="2"/>
    </font>
    <font>
      <b/>
      <sz val="16"/>
      <name val="Arial"/>
      <family val="2"/>
    </font>
    <font>
      <b/>
      <sz val="10"/>
      <name val="Arial"/>
      <family val="2"/>
    </font>
    <font>
      <sz val="8"/>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Arial"/>
      <family val="2"/>
    </font>
    <font>
      <sz val="8"/>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medium"/>
    </border>
    <border>
      <left style="medium"/>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7"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cellStyleXfs>
  <cellXfs count="135">
    <xf numFmtId="0" fontId="0" fillId="0" borderId="0" xfId="0" applyAlignment="1">
      <alignment/>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Alignment="1">
      <alignment vertical="justify" wrapText="1"/>
    </xf>
    <xf numFmtId="0" fontId="4" fillId="0" borderId="0" xfId="0" applyFont="1" applyFill="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vertical="justify" wrapText="1"/>
    </xf>
    <xf numFmtId="0" fontId="5" fillId="33" borderId="10" xfId="0" applyFont="1" applyFill="1" applyBorder="1" applyAlignment="1">
      <alignment horizontal="center" vertical="top"/>
    </xf>
    <xf numFmtId="0" fontId="5" fillId="33" borderId="11" xfId="0" applyFont="1" applyFill="1" applyBorder="1" applyAlignment="1">
      <alignment horizontal="center" vertical="justify"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3" fillId="0" borderId="0" xfId="0" applyFont="1" applyFill="1" applyBorder="1" applyAlignment="1">
      <alignment/>
    </xf>
    <xf numFmtId="0" fontId="7"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5" fillId="33" borderId="18" xfId="0" applyFont="1" applyFill="1" applyBorder="1" applyAlignment="1">
      <alignment horizontal="center" vertical="justify" wrapText="1"/>
    </xf>
    <xf numFmtId="2" fontId="4" fillId="0" borderId="18" xfId="0" applyNumberFormat="1" applyFont="1" applyFill="1" applyBorder="1" applyAlignment="1">
      <alignment horizontal="center" vertical="center" wrapText="1"/>
    </xf>
    <xf numFmtId="0" fontId="5" fillId="0" borderId="0" xfId="0" applyFont="1" applyFill="1" applyBorder="1" applyAlignment="1">
      <alignment horizontal="center"/>
    </xf>
    <xf numFmtId="0" fontId="4" fillId="0" borderId="0" xfId="0" applyFont="1" applyFill="1" applyBorder="1" applyAlignment="1">
      <alignment/>
    </xf>
    <xf numFmtId="2" fontId="5" fillId="33" borderId="18" xfId="0" applyNumberFormat="1" applyFont="1" applyFill="1" applyBorder="1" applyAlignment="1">
      <alignment horizontal="center" vertical="center"/>
    </xf>
    <xf numFmtId="4" fontId="5" fillId="33" borderId="18"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5" fillId="33" borderId="18" xfId="0" applyFont="1" applyFill="1" applyBorder="1" applyAlignment="1">
      <alignment horizontal="left" vertical="justify" wrapText="1"/>
    </xf>
    <xf numFmtId="0" fontId="5" fillId="33" borderId="18" xfId="0" applyFont="1" applyFill="1" applyBorder="1" applyAlignment="1">
      <alignment horizontal="center" vertical="center" wrapText="1"/>
    </xf>
    <xf numFmtId="0" fontId="5" fillId="33" borderId="0" xfId="0" applyFont="1" applyFill="1" applyBorder="1" applyAlignment="1">
      <alignment horizontal="left" vertical="justify" wrapText="1"/>
    </xf>
    <xf numFmtId="2" fontId="5" fillId="33" borderId="0" xfId="0" applyNumberFormat="1" applyFont="1" applyFill="1" applyBorder="1" applyAlignment="1">
      <alignment horizontal="center"/>
    </xf>
    <xf numFmtId="4" fontId="5" fillId="33" borderId="0" xfId="0" applyNumberFormat="1" applyFont="1" applyFill="1" applyBorder="1" applyAlignment="1">
      <alignment horizontal="center"/>
    </xf>
    <xf numFmtId="10" fontId="5" fillId="33" borderId="0" xfId="0" applyNumberFormat="1" applyFont="1" applyFill="1" applyBorder="1" applyAlignment="1">
      <alignment horizontal="center"/>
    </xf>
    <xf numFmtId="0" fontId="4" fillId="33" borderId="0" xfId="0" applyFont="1" applyFill="1" applyBorder="1" applyAlignment="1">
      <alignment horizontal="center" vertical="center" wrapText="1"/>
    </xf>
    <xf numFmtId="0" fontId="10" fillId="0" borderId="0" xfId="0" applyFont="1" applyFill="1" applyAlignment="1">
      <alignment horizontal="center" vertical="justify" wrapText="1"/>
    </xf>
    <xf numFmtId="0" fontId="4" fillId="0" borderId="18" xfId="0" applyFont="1" applyFill="1" applyBorder="1" applyAlignment="1">
      <alignment vertical="justify" wrapText="1"/>
    </xf>
    <xf numFmtId="0" fontId="4" fillId="0" borderId="18" xfId="0" applyFont="1" applyFill="1" applyBorder="1" applyAlignment="1">
      <alignment vertical="center" wrapText="1"/>
    </xf>
    <xf numFmtId="0" fontId="4" fillId="0" borderId="18" xfId="0" applyFont="1" applyFill="1" applyBorder="1" applyAlignment="1">
      <alignment vertical="justify"/>
    </xf>
    <xf numFmtId="49" fontId="5" fillId="34" borderId="18" xfId="0" applyNumberFormat="1" applyFont="1" applyFill="1" applyBorder="1" applyAlignment="1">
      <alignment horizontal="center" vertical="center" wrapText="1"/>
    </xf>
    <xf numFmtId="14" fontId="8" fillId="0" borderId="19" xfId="0" applyNumberFormat="1" applyFont="1" applyFill="1" applyBorder="1" applyAlignment="1">
      <alignment horizontal="left" vertical="center" wrapText="1"/>
    </xf>
    <xf numFmtId="0" fontId="4" fillId="35" borderId="18" xfId="0" applyFont="1" applyFill="1" applyBorder="1" applyAlignment="1">
      <alignment vertical="justify" wrapText="1"/>
    </xf>
    <xf numFmtId="2" fontId="4" fillId="35" borderId="18" xfId="0" applyNumberFormat="1" applyFont="1" applyFill="1" applyBorder="1" applyAlignment="1">
      <alignment horizontal="center" vertical="center" wrapText="1"/>
    </xf>
    <xf numFmtId="0" fontId="47" fillId="35" borderId="18" xfId="0" applyFont="1" applyFill="1" applyBorder="1" applyAlignment="1">
      <alignment vertical="justify" wrapText="1"/>
    </xf>
    <xf numFmtId="2" fontId="4" fillId="0" borderId="18" xfId="0" applyNumberFormat="1" applyFont="1" applyFill="1" applyBorder="1" applyAlignment="1">
      <alignment horizontal="center" vertical="center"/>
    </xf>
    <xf numFmtId="2" fontId="47" fillId="0" borderId="18" xfId="55" applyNumberFormat="1" applyFont="1" applyFill="1" applyBorder="1" applyAlignment="1">
      <alignment horizontal="center" vertical="center" wrapText="1"/>
    </xf>
    <xf numFmtId="2" fontId="4" fillId="0" borderId="18" xfId="55" applyNumberFormat="1" applyFont="1" applyFill="1" applyBorder="1" applyAlignment="1">
      <alignment horizontal="center" vertical="center" wrapText="1"/>
    </xf>
    <xf numFmtId="0" fontId="4" fillId="0" borderId="18" xfId="0" applyFont="1" applyFill="1" applyBorder="1" applyAlignment="1">
      <alignment wrapText="1"/>
    </xf>
    <xf numFmtId="2" fontId="4" fillId="35" borderId="18" xfId="0" applyNumberFormat="1" applyFont="1" applyFill="1" applyBorder="1" applyAlignment="1">
      <alignment horizontal="center" vertical="center"/>
    </xf>
    <xf numFmtId="0" fontId="4" fillId="0" borderId="18" xfId="0" applyFont="1" applyFill="1" applyBorder="1" applyAlignment="1">
      <alignment horizontal="center" vertical="center" wrapText="1"/>
    </xf>
    <xf numFmtId="0" fontId="12" fillId="0" borderId="0" xfId="0" applyFont="1" applyFill="1" applyAlignment="1">
      <alignment/>
    </xf>
    <xf numFmtId="0" fontId="4" fillId="0" borderId="18" xfId="0" applyFont="1" applyBorder="1" applyAlignment="1">
      <alignment wrapText="1"/>
    </xf>
    <xf numFmtId="49" fontId="4" fillId="36" borderId="18" xfId="0" applyNumberFormat="1" applyFont="1" applyFill="1" applyBorder="1" applyAlignment="1">
      <alignment horizontal="center" vertical="center" wrapText="1"/>
    </xf>
    <xf numFmtId="0" fontId="4" fillId="36" borderId="18" xfId="0" applyFont="1" applyFill="1" applyBorder="1" applyAlignment="1">
      <alignment vertical="justify" wrapText="1"/>
    </xf>
    <xf numFmtId="2" fontId="4" fillId="36" borderId="18" xfId="0" applyNumberFormat="1" applyFont="1" applyFill="1" applyBorder="1" applyAlignment="1">
      <alignment horizontal="center" vertical="center"/>
    </xf>
    <xf numFmtId="2" fontId="4" fillId="36" borderId="18" xfId="0" applyNumberFormat="1"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14" fontId="8" fillId="0" borderId="21"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4" fontId="8" fillId="0" borderId="23" xfId="0" applyNumberFormat="1" applyFont="1" applyFill="1" applyBorder="1" applyAlignment="1">
      <alignment horizontal="left" vertical="center" wrapText="1"/>
    </xf>
    <xf numFmtId="4" fontId="8" fillId="0" borderId="22" xfId="0" applyNumberFormat="1" applyFont="1" applyFill="1" applyBorder="1" applyAlignment="1">
      <alignment horizontal="left" vertical="center" wrapText="1"/>
    </xf>
    <xf numFmtId="0" fontId="4" fillId="35" borderId="18" xfId="0" applyFont="1" applyFill="1" applyBorder="1" applyAlignment="1">
      <alignment vertical="justify"/>
    </xf>
    <xf numFmtId="2" fontId="48" fillId="0" borderId="18" xfId="0" applyNumberFormat="1" applyFont="1" applyFill="1" applyBorder="1" applyAlignment="1">
      <alignment horizontal="center" vertical="center"/>
    </xf>
    <xf numFmtId="4" fontId="48" fillId="0" borderId="18" xfId="0" applyNumberFormat="1" applyFont="1" applyFill="1" applyBorder="1" applyAlignment="1">
      <alignment horizontal="center" vertical="center"/>
    </xf>
    <xf numFmtId="4" fontId="4" fillId="0" borderId="18" xfId="0" applyNumberFormat="1" applyFont="1" applyFill="1" applyBorder="1" applyAlignment="1">
      <alignment horizontal="center" vertical="center"/>
    </xf>
    <xf numFmtId="4" fontId="4" fillId="35" borderId="18" xfId="0" applyNumberFormat="1" applyFont="1" applyFill="1" applyBorder="1" applyAlignment="1">
      <alignment horizontal="center" vertical="center"/>
    </xf>
    <xf numFmtId="10" fontId="4" fillId="35" borderId="18" xfId="0" applyNumberFormat="1" applyFont="1" applyFill="1" applyBorder="1" applyAlignment="1">
      <alignment horizontal="center" vertical="center"/>
    </xf>
    <xf numFmtId="0" fontId="4" fillId="0" borderId="18" xfId="0" applyFont="1" applyBorder="1" applyAlignment="1">
      <alignment horizontal="center" vertical="center" wrapText="1"/>
    </xf>
    <xf numFmtId="0" fontId="48" fillId="0" borderId="18" xfId="0" applyFont="1" applyFill="1" applyBorder="1" applyAlignment="1">
      <alignment horizontal="left" vertical="center" wrapText="1"/>
    </xf>
    <xf numFmtId="2" fontId="48" fillId="0" borderId="18" xfId="0" applyNumberFormat="1" applyFont="1" applyFill="1" applyBorder="1" applyAlignment="1">
      <alignment horizontal="center" vertical="center" wrapText="1"/>
    </xf>
    <xf numFmtId="10" fontId="5" fillId="33" borderId="18" xfId="0" applyNumberFormat="1" applyFont="1" applyFill="1" applyBorder="1" applyAlignment="1">
      <alignment horizontal="center" vertical="center"/>
    </xf>
    <xf numFmtId="4" fontId="4" fillId="34" borderId="18" xfId="0" applyNumberFormat="1" applyFont="1" applyFill="1" applyBorder="1" applyAlignment="1">
      <alignment horizontal="center" vertical="center"/>
    </xf>
    <xf numFmtId="10" fontId="4" fillId="34" borderId="18" xfId="0" applyNumberFormat="1" applyFont="1" applyFill="1" applyBorder="1" applyAlignment="1">
      <alignment horizontal="center" vertical="center"/>
    </xf>
    <xf numFmtId="4" fontId="4" fillId="36" borderId="18" xfId="0" applyNumberFormat="1" applyFont="1" applyFill="1" applyBorder="1" applyAlignment="1">
      <alignment horizontal="center" vertical="center"/>
    </xf>
    <xf numFmtId="10" fontId="4" fillId="36" borderId="18" xfId="0" applyNumberFormat="1" applyFont="1" applyFill="1" applyBorder="1" applyAlignment="1">
      <alignment horizontal="center" vertical="center"/>
    </xf>
    <xf numFmtId="10" fontId="4" fillId="0" borderId="18" xfId="0" applyNumberFormat="1" applyFont="1" applyFill="1" applyBorder="1" applyAlignment="1">
      <alignment horizontal="center" vertical="center"/>
    </xf>
    <xf numFmtId="4" fontId="47" fillId="35" borderId="18" xfId="0" applyNumberFormat="1" applyFont="1" applyFill="1" applyBorder="1" applyAlignment="1">
      <alignment horizontal="center" vertical="center"/>
    </xf>
    <xf numFmtId="10" fontId="47" fillId="35" borderId="18" xfId="0" applyNumberFormat="1" applyFont="1" applyFill="1" applyBorder="1" applyAlignment="1">
      <alignment horizontal="center" vertical="center"/>
    </xf>
    <xf numFmtId="2" fontId="5"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xf>
    <xf numFmtId="0" fontId="5" fillId="33" borderId="24" xfId="0" applyFont="1" applyFill="1" applyBorder="1" applyAlignment="1">
      <alignment horizontal="center" vertical="center"/>
    </xf>
    <xf numFmtId="0" fontId="4" fillId="34" borderId="18" xfId="0" applyFont="1" applyFill="1" applyBorder="1" applyAlignment="1">
      <alignment horizontal="center" vertical="center" wrapText="1"/>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2" fontId="0" fillId="0" borderId="0" xfId="0" applyNumberFormat="1" applyFont="1" applyFill="1" applyAlignment="1">
      <alignment horizontal="center" vertical="center"/>
    </xf>
    <xf numFmtId="0" fontId="0" fillId="0" borderId="0" xfId="0" applyFont="1" applyFill="1" applyAlignment="1">
      <alignment horizontal="center" vertical="center"/>
    </xf>
    <xf numFmtId="2" fontId="8" fillId="0" borderId="19" xfId="0" applyNumberFormat="1"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49" fontId="48" fillId="0" borderId="18" xfId="0" applyNumberFormat="1" applyFont="1" applyFill="1" applyBorder="1" applyAlignment="1">
      <alignment horizontal="center" vertical="center"/>
    </xf>
    <xf numFmtId="0" fontId="4" fillId="35" borderId="18" xfId="0" applyFont="1" applyFill="1" applyBorder="1" applyAlignment="1">
      <alignment horizontal="center" vertical="center"/>
    </xf>
    <xf numFmtId="1"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34" borderId="18" xfId="0" applyFont="1" applyFill="1" applyBorder="1" applyAlignment="1">
      <alignment horizontal="center" vertical="center"/>
    </xf>
    <xf numFmtId="49" fontId="11" fillId="0" borderId="18" xfId="0" applyNumberFormat="1" applyFont="1" applyFill="1" applyBorder="1" applyAlignment="1">
      <alignment horizontal="center" vertical="center"/>
    </xf>
    <xf numFmtId="1" fontId="11" fillId="0" borderId="18" xfId="0" applyNumberFormat="1" applyFont="1" applyFill="1" applyBorder="1" applyAlignment="1">
      <alignment horizontal="center" vertical="center"/>
    </xf>
    <xf numFmtId="49" fontId="11" fillId="0" borderId="18" xfId="0" applyNumberFormat="1" applyFont="1" applyBorder="1" applyAlignment="1">
      <alignment horizontal="center" vertical="center"/>
    </xf>
    <xf numFmtId="1" fontId="11" fillId="0" borderId="18" xfId="0" applyNumberFormat="1" applyFont="1" applyBorder="1" applyAlignment="1">
      <alignment horizontal="center" vertical="center"/>
    </xf>
    <xf numFmtId="1" fontId="4" fillId="34" borderId="18" xfId="0" applyNumberFormat="1" applyFont="1" applyFill="1" applyBorder="1" applyAlignment="1">
      <alignment horizontal="center" vertical="center"/>
    </xf>
    <xf numFmtId="1" fontId="4" fillId="0" borderId="0" xfId="0" applyNumberFormat="1" applyFont="1" applyFill="1" applyAlignment="1">
      <alignment horizontal="center" vertical="center"/>
    </xf>
    <xf numFmtId="0" fontId="4"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0" fontId="4" fillId="36" borderId="18" xfId="0" applyFont="1" applyFill="1" applyBorder="1" applyAlignment="1">
      <alignment horizontal="center" vertical="center"/>
    </xf>
    <xf numFmtId="1" fontId="4" fillId="36" borderId="18"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 fontId="5" fillId="33" borderId="18" xfId="0" applyNumberFormat="1" applyFont="1" applyFill="1" applyBorder="1" applyAlignment="1">
      <alignment horizontal="right" vertical="center"/>
    </xf>
    <xf numFmtId="0" fontId="4" fillId="34" borderId="18" xfId="0" applyFont="1" applyFill="1" applyBorder="1" applyAlignment="1">
      <alignment horizontal="left" vertical="center"/>
    </xf>
    <xf numFmtId="1" fontId="4" fillId="34" borderId="18" xfId="0" applyNumberFormat="1" applyFont="1" applyFill="1" applyBorder="1" applyAlignment="1">
      <alignment/>
    </xf>
    <xf numFmtId="1" fontId="48" fillId="0" borderId="18" xfId="0" applyNumberFormat="1" applyFont="1" applyFill="1" applyBorder="1" applyAlignment="1">
      <alignment horizontal="center" vertical="center"/>
    </xf>
    <xf numFmtId="1" fontId="11" fillId="37" borderId="27" xfId="0" applyNumberFormat="1" applyFont="1" applyFill="1" applyBorder="1" applyAlignment="1">
      <alignment horizontal="center" vertical="center"/>
    </xf>
    <xf numFmtId="1" fontId="11" fillId="37" borderId="28" xfId="0" applyNumberFormat="1" applyFont="1" applyFill="1" applyBorder="1" applyAlignment="1">
      <alignment horizontal="center" vertical="center"/>
    </xf>
    <xf numFmtId="4" fontId="47" fillId="0" borderId="18" xfId="0" applyNumberFormat="1" applyFont="1" applyFill="1" applyBorder="1" applyAlignment="1">
      <alignment horizontal="center" vertical="center"/>
    </xf>
    <xf numFmtId="10" fontId="47" fillId="0" borderId="18" xfId="0" applyNumberFormat="1" applyFont="1" applyFill="1" applyBorder="1" applyAlignment="1">
      <alignment horizontal="center" vertical="center"/>
    </xf>
    <xf numFmtId="0" fontId="47" fillId="0" borderId="18" xfId="0" applyFont="1" applyFill="1" applyBorder="1" applyAlignment="1">
      <alignment vertical="justify" wrapText="1"/>
    </xf>
    <xf numFmtId="2" fontId="47" fillId="0" borderId="18" xfId="0" applyNumberFormat="1" applyFont="1" applyFill="1" applyBorder="1" applyAlignment="1">
      <alignment horizontal="center" vertical="center" wrapText="1"/>
    </xf>
    <xf numFmtId="0" fontId="48" fillId="0" borderId="18" xfId="0" applyFont="1" applyFill="1" applyBorder="1" applyAlignment="1">
      <alignment vertical="center" wrapText="1"/>
    </xf>
    <xf numFmtId="0" fontId="4" fillId="0" borderId="0" xfId="0" applyFont="1" applyFill="1" applyAlignment="1">
      <alignment horizontal="left" vertical="top" wrapText="1"/>
    </xf>
    <xf numFmtId="0" fontId="5" fillId="33" borderId="29" xfId="0" applyFont="1" applyFill="1" applyBorder="1" applyAlignment="1">
      <alignment horizontal="right" vertical="justify" wrapText="1"/>
    </xf>
    <xf numFmtId="0" fontId="5" fillId="33" borderId="19" xfId="0" applyFont="1" applyFill="1" applyBorder="1" applyAlignment="1">
      <alignment horizontal="right" vertical="justify" wrapText="1"/>
    </xf>
    <xf numFmtId="0" fontId="5" fillId="33" borderId="14" xfId="0" applyFont="1" applyFill="1" applyBorder="1" applyAlignment="1">
      <alignment horizontal="right" vertical="justify" wrapText="1"/>
    </xf>
    <xf numFmtId="0" fontId="4" fillId="0" borderId="0" xfId="0" applyFont="1" applyFill="1" applyAlignment="1">
      <alignment horizontal="left" vertical="justify" wrapText="1"/>
    </xf>
    <xf numFmtId="0" fontId="7" fillId="0" borderId="3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22" xfId="0" applyFont="1" applyFill="1" applyBorder="1" applyAlignment="1">
      <alignment horizontal="left" vertical="center" wrapText="1"/>
    </xf>
    <xf numFmtId="2" fontId="5" fillId="33" borderId="10" xfId="0" applyNumberFormat="1" applyFont="1" applyFill="1" applyBorder="1" applyAlignment="1">
      <alignment horizontal="center" vertical="top" wrapText="1"/>
    </xf>
    <xf numFmtId="2" fontId="5" fillId="33" borderId="11" xfId="0" applyNumberFormat="1" applyFont="1" applyFill="1" applyBorder="1" applyAlignment="1">
      <alignment horizontal="center" vertical="top"/>
    </xf>
    <xf numFmtId="2" fontId="5" fillId="33" borderId="24" xfId="0" applyNumberFormat="1" applyFont="1" applyFill="1" applyBorder="1" applyAlignment="1">
      <alignment horizontal="center" vertical="top"/>
    </xf>
    <xf numFmtId="0" fontId="5" fillId="33" borderId="18" xfId="0" applyFont="1" applyFill="1" applyBorder="1" applyAlignment="1">
      <alignment horizontal="center" vertical="center" wrapText="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3" xfId="50"/>
    <cellStyle name="Neutra" xfId="51"/>
    <cellStyle name="Nota" xfId="52"/>
    <cellStyle name="Percent" xfId="53"/>
    <cellStyle name="Saída" xfId="54"/>
    <cellStyle name="Comma" xfId="55"/>
    <cellStyle name="Comma [0]" xfId="56"/>
    <cellStyle name="Separador de milhares 2" xfId="57"/>
    <cellStyle name="Separador de milhares 3" xfId="58"/>
    <cellStyle name="Texto de Aviso" xfId="59"/>
    <cellStyle name="Texto Explicativo" xfId="60"/>
    <cellStyle name="Título" xfId="61"/>
    <cellStyle name="Título 1" xfId="62"/>
    <cellStyle name="Título 2" xfId="63"/>
    <cellStyle name="Título 3" xfId="64"/>
    <cellStyle name="Título 4"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6</xdr:row>
      <xdr:rowOff>0</xdr:rowOff>
    </xdr:from>
    <xdr:to>
      <xdr:col>1</xdr:col>
      <xdr:colOff>1895475</xdr:colOff>
      <xdr:row>6</xdr:row>
      <xdr:rowOff>0</xdr:rowOff>
    </xdr:to>
    <xdr:sp>
      <xdr:nvSpPr>
        <xdr:cNvPr id="1" name="Oval 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 name="Oval 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 name="Oval 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 name="Oval 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5" name="Oval 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6" name="Oval 1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7" name="Oval 1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8" name="Oval 1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9" name="Oval 19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0" name="Oval 19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1" name="Oval 19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2" name="Oval 19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3" name="Oval 19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4" name="Oval 19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5" name="Oval 19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6" name="Oval 19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7" name="Oval 19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8" name="Oval 19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9" name="Oval 20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0" name="Oval 20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1" name="Oval 20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2" name="Oval 20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3" name="Oval 20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4" name="Oval 20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5" name="Oval 20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6" name="Oval 20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7" name="Oval 20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8" name="Oval 20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9" name="Oval 21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0" name="Oval 21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1" name="Oval 21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2" name="Oval 21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3" name="Oval 21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4" name="Oval 21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5" name="Oval 21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6" name="Oval 21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7" name="Oval 21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8" name="Oval 21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9" name="Oval 22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0" name="Oval 22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1" name="Oval 22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2" name="Oval 22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3" name="Oval 22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4" name="Oval 22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0</xdr:rowOff>
    </xdr:from>
    <xdr:to>
      <xdr:col>1</xdr:col>
      <xdr:colOff>647700</xdr:colOff>
      <xdr:row>3</xdr:row>
      <xdr:rowOff>95250</xdr:rowOff>
    </xdr:to>
    <xdr:pic>
      <xdr:nvPicPr>
        <xdr:cNvPr id="45" name="Picture 12882"/>
        <xdr:cNvPicPr preferRelativeResize="1">
          <a:picLocks noChangeAspect="1"/>
        </xdr:cNvPicPr>
      </xdr:nvPicPr>
      <xdr:blipFill>
        <a:blip r:embed="rId1"/>
        <a:stretch>
          <a:fillRect/>
        </a:stretch>
      </xdr:blipFill>
      <xdr:spPr>
        <a:xfrm>
          <a:off x="76200" y="0"/>
          <a:ext cx="96202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6</xdr:row>
      <xdr:rowOff>0</xdr:rowOff>
    </xdr:from>
    <xdr:to>
      <xdr:col>1</xdr:col>
      <xdr:colOff>1895475</xdr:colOff>
      <xdr:row>6</xdr:row>
      <xdr:rowOff>0</xdr:rowOff>
    </xdr:to>
    <xdr:sp>
      <xdr:nvSpPr>
        <xdr:cNvPr id="1" name="Oval 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 name="Oval 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 name="Oval 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 name="Oval 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5" name="Oval 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6" name="Oval 1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7" name="Oval 1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8" name="Oval 1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9" name="Oval 19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0" name="Oval 19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1" name="Oval 19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2" name="Oval 19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3" name="Oval 19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4" name="Oval 19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5" name="Oval 19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6" name="Oval 19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7" name="Oval 19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8" name="Oval 19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9" name="Oval 20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0" name="Oval 20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1" name="Oval 20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2" name="Oval 20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3" name="Oval 20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4" name="Oval 20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5" name="Oval 20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6" name="Oval 20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7" name="Oval 20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8" name="Oval 20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9" name="Oval 21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0" name="Oval 21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1" name="Oval 21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2" name="Oval 21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3" name="Oval 21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4" name="Oval 21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5" name="Oval 21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6" name="Oval 21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7" name="Oval 21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8" name="Oval 21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9" name="Oval 22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0" name="Oval 22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1" name="Oval 22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2" name="Oval 22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3" name="Oval 22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4" name="Oval 22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0</xdr:rowOff>
    </xdr:from>
    <xdr:to>
      <xdr:col>1</xdr:col>
      <xdr:colOff>647700</xdr:colOff>
      <xdr:row>3</xdr:row>
      <xdr:rowOff>95250</xdr:rowOff>
    </xdr:to>
    <xdr:pic>
      <xdr:nvPicPr>
        <xdr:cNvPr id="45" name="Picture 12882"/>
        <xdr:cNvPicPr preferRelativeResize="1">
          <a:picLocks noChangeAspect="1"/>
        </xdr:cNvPicPr>
      </xdr:nvPicPr>
      <xdr:blipFill>
        <a:blip r:embed="rId1"/>
        <a:stretch>
          <a:fillRect/>
        </a:stretch>
      </xdr:blipFill>
      <xdr:spPr>
        <a:xfrm>
          <a:off x="76200" y="0"/>
          <a:ext cx="96202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6</xdr:row>
      <xdr:rowOff>0</xdr:rowOff>
    </xdr:from>
    <xdr:to>
      <xdr:col>1</xdr:col>
      <xdr:colOff>1895475</xdr:colOff>
      <xdr:row>6</xdr:row>
      <xdr:rowOff>0</xdr:rowOff>
    </xdr:to>
    <xdr:sp>
      <xdr:nvSpPr>
        <xdr:cNvPr id="1" name="Oval 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 name="Oval 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 name="Oval 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 name="Oval 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5" name="Oval 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6" name="Oval 1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7" name="Oval 1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8" name="Oval 1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9" name="Oval 19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0" name="Oval 19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1" name="Oval 19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2" name="Oval 19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3" name="Oval 19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4" name="Oval 19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5" name="Oval 19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6" name="Oval 19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7" name="Oval 19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8" name="Oval 19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9" name="Oval 20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0" name="Oval 20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1" name="Oval 20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2" name="Oval 20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3" name="Oval 20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4" name="Oval 20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5" name="Oval 20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6" name="Oval 20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7" name="Oval 20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8" name="Oval 20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9" name="Oval 21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0" name="Oval 21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1" name="Oval 21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2" name="Oval 21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3" name="Oval 21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4" name="Oval 21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5" name="Oval 21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6" name="Oval 21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7" name="Oval 21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8" name="Oval 21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9" name="Oval 22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0" name="Oval 22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1" name="Oval 22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2" name="Oval 22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3" name="Oval 22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4" name="Oval 22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0</xdr:rowOff>
    </xdr:from>
    <xdr:to>
      <xdr:col>1</xdr:col>
      <xdr:colOff>647700</xdr:colOff>
      <xdr:row>3</xdr:row>
      <xdr:rowOff>95250</xdr:rowOff>
    </xdr:to>
    <xdr:pic>
      <xdr:nvPicPr>
        <xdr:cNvPr id="45" name="Picture 12882"/>
        <xdr:cNvPicPr preferRelativeResize="1">
          <a:picLocks noChangeAspect="1"/>
        </xdr:cNvPicPr>
      </xdr:nvPicPr>
      <xdr:blipFill>
        <a:blip r:embed="rId1"/>
        <a:stretch>
          <a:fillRect/>
        </a:stretch>
      </xdr:blipFill>
      <xdr:spPr>
        <a:xfrm>
          <a:off x="76200" y="0"/>
          <a:ext cx="9620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62"/>
  <sheetViews>
    <sheetView tabSelected="1" zoomScaleSheetLayoutView="100" workbookViewId="0" topLeftCell="A416">
      <pane ySplit="435" topLeftCell="A1" activePane="bottomLeft" state="split"/>
      <selection pane="topLeft" activeCell="K416" sqref="K1:K16384"/>
      <selection pane="bottomLeft" activeCell="C94" sqref="C94"/>
    </sheetView>
  </sheetViews>
  <sheetFormatPr defaultColWidth="9.140625" defaultRowHeight="12.75"/>
  <cols>
    <col min="1" max="1" width="5.8515625" style="5" customWidth="1"/>
    <col min="2" max="2" width="85.8515625" style="7" customWidth="1"/>
    <col min="3" max="3" width="10.28125" style="82" customWidth="1"/>
    <col min="4" max="4" width="4.421875" style="83" customWidth="1"/>
    <col min="5" max="5" width="9.57421875" style="83" customWidth="1"/>
    <col min="6" max="6" width="10.00390625" style="83" bestFit="1" customWidth="1"/>
    <col min="7" max="7" width="12.57421875" style="83" customWidth="1"/>
    <col min="8" max="8" width="12.7109375" style="83" customWidth="1"/>
    <col min="9" max="9" width="10.421875" style="83" customWidth="1"/>
    <col min="10" max="10" width="10.7109375" style="81" customWidth="1"/>
    <col min="11" max="11" width="9.140625" style="97" customWidth="1"/>
    <col min="12" max="16384" width="9.140625" style="6" customWidth="1"/>
  </cols>
  <sheetData>
    <row r="1" spans="1:11" s="13" customFormat="1" ht="23.25" customHeight="1">
      <c r="A1" s="11"/>
      <c r="B1" s="121" t="s">
        <v>89</v>
      </c>
      <c r="C1" s="123" t="s">
        <v>275</v>
      </c>
      <c r="D1" s="124"/>
      <c r="E1" s="124"/>
      <c r="F1" s="124"/>
      <c r="G1" s="124"/>
      <c r="H1" s="124"/>
      <c r="I1" s="125"/>
      <c r="J1" s="98"/>
      <c r="K1" s="99"/>
    </row>
    <row r="2" spans="1:11" s="13" customFormat="1" ht="30.75" customHeight="1">
      <c r="A2" s="10"/>
      <c r="B2" s="122"/>
      <c r="C2" s="126" t="s">
        <v>90</v>
      </c>
      <c r="D2" s="127"/>
      <c r="E2" s="127"/>
      <c r="F2" s="127"/>
      <c r="G2" s="127"/>
      <c r="H2" s="127"/>
      <c r="I2" s="128"/>
      <c r="J2" s="98"/>
      <c r="K2" s="99"/>
    </row>
    <row r="3" spans="1:11" s="13" customFormat="1" ht="21">
      <c r="A3" s="10"/>
      <c r="B3" s="14"/>
      <c r="C3" s="54" t="s">
        <v>0</v>
      </c>
      <c r="D3" s="84"/>
      <c r="E3" s="84"/>
      <c r="F3" s="12"/>
      <c r="G3" s="53" t="s">
        <v>55</v>
      </c>
      <c r="H3" s="37">
        <v>42340</v>
      </c>
      <c r="I3" s="55"/>
      <c r="J3" s="98"/>
      <c r="K3" s="99"/>
    </row>
    <row r="4" spans="1:11" s="13" customFormat="1" ht="12" customHeight="1" thickBot="1">
      <c r="A4" s="15"/>
      <c r="B4" s="16"/>
      <c r="C4" s="129" t="s">
        <v>27</v>
      </c>
      <c r="D4" s="130"/>
      <c r="E4" s="56"/>
      <c r="F4" s="57"/>
      <c r="G4" s="58"/>
      <c r="H4" s="85" t="s">
        <v>91</v>
      </c>
      <c r="I4" s="86"/>
      <c r="J4" s="98"/>
      <c r="K4" s="97"/>
    </row>
    <row r="5" spans="1:11" s="20" customFormat="1" ht="12" customHeight="1" thickBot="1">
      <c r="A5" s="131" t="s">
        <v>276</v>
      </c>
      <c r="B5" s="132"/>
      <c r="C5" s="132"/>
      <c r="D5" s="132"/>
      <c r="E5" s="132"/>
      <c r="F5" s="132"/>
      <c r="G5" s="132"/>
      <c r="H5" s="132"/>
      <c r="I5" s="133"/>
      <c r="J5" s="98"/>
      <c r="K5" s="99"/>
    </row>
    <row r="6" spans="1:11" s="19" customFormat="1" ht="12" customHeight="1" thickBot="1">
      <c r="A6" s="8" t="s">
        <v>4</v>
      </c>
      <c r="B6" s="9" t="s">
        <v>5</v>
      </c>
      <c r="C6" s="76" t="s">
        <v>6</v>
      </c>
      <c r="D6" s="77" t="s">
        <v>7</v>
      </c>
      <c r="E6" s="77" t="s">
        <v>8</v>
      </c>
      <c r="F6" s="77" t="s">
        <v>9</v>
      </c>
      <c r="G6" s="77" t="s">
        <v>10</v>
      </c>
      <c r="H6" s="77" t="s">
        <v>11</v>
      </c>
      <c r="I6" s="78" t="s">
        <v>12</v>
      </c>
      <c r="J6" s="100"/>
      <c r="K6" s="101"/>
    </row>
    <row r="7" spans="1:11" s="20" customFormat="1" ht="12" customHeight="1">
      <c r="A7" s="23"/>
      <c r="B7" s="17" t="s">
        <v>42</v>
      </c>
      <c r="C7" s="21" t="s">
        <v>17</v>
      </c>
      <c r="D7" s="21"/>
      <c r="E7" s="22"/>
      <c r="F7" s="22"/>
      <c r="G7" s="22"/>
      <c r="H7" s="22">
        <f>H148</f>
        <v>1052230.38</v>
      </c>
      <c r="I7" s="68">
        <f>SUM(I9:I147)</f>
        <v>1</v>
      </c>
      <c r="J7" s="98"/>
      <c r="K7" s="99"/>
    </row>
    <row r="8" spans="1:256" s="20" customFormat="1" ht="12" customHeight="1">
      <c r="A8" s="26">
        <v>1</v>
      </c>
      <c r="B8" s="25" t="s">
        <v>25</v>
      </c>
      <c r="C8" s="21"/>
      <c r="D8" s="21"/>
      <c r="E8" s="22"/>
      <c r="F8" s="22"/>
      <c r="G8" s="22"/>
      <c r="H8" s="22"/>
      <c r="I8" s="68"/>
      <c r="J8" s="134" t="s">
        <v>92</v>
      </c>
      <c r="K8" s="134"/>
      <c r="L8" s="28"/>
      <c r="M8" s="28"/>
      <c r="N8" s="29"/>
      <c r="O8" s="29"/>
      <c r="P8" s="29"/>
      <c r="Q8" s="29"/>
      <c r="R8" s="30"/>
      <c r="S8" s="31"/>
      <c r="T8" s="27"/>
      <c r="U8" s="28"/>
      <c r="V8" s="28"/>
      <c r="W8" s="29"/>
      <c r="X8" s="29"/>
      <c r="Y8" s="29"/>
      <c r="Z8" s="29"/>
      <c r="AA8" s="30"/>
      <c r="AB8" s="31"/>
      <c r="AC8" s="27"/>
      <c r="AD8" s="28"/>
      <c r="AE8" s="28"/>
      <c r="AF8" s="29"/>
      <c r="AG8" s="29"/>
      <c r="AH8" s="29"/>
      <c r="AI8" s="29"/>
      <c r="AJ8" s="30"/>
      <c r="AK8" s="31"/>
      <c r="AL8" s="27"/>
      <c r="AM8" s="28"/>
      <c r="AN8" s="28"/>
      <c r="AO8" s="29"/>
      <c r="AP8" s="29"/>
      <c r="AQ8" s="29"/>
      <c r="AR8" s="29"/>
      <c r="AS8" s="30"/>
      <c r="AT8" s="31"/>
      <c r="AU8" s="27"/>
      <c r="AV8" s="28"/>
      <c r="AW8" s="28"/>
      <c r="AX8" s="29"/>
      <c r="AY8" s="29"/>
      <c r="AZ8" s="29"/>
      <c r="BA8" s="29"/>
      <c r="BB8" s="30"/>
      <c r="BC8" s="31"/>
      <c r="BD8" s="27"/>
      <c r="BE8" s="28"/>
      <c r="BF8" s="28"/>
      <c r="BG8" s="29"/>
      <c r="BH8" s="29"/>
      <c r="BI8" s="29"/>
      <c r="BJ8" s="29"/>
      <c r="BK8" s="30"/>
      <c r="BL8" s="31"/>
      <c r="BM8" s="27"/>
      <c r="BN8" s="28"/>
      <c r="BO8" s="28"/>
      <c r="BP8" s="29"/>
      <c r="BQ8" s="29"/>
      <c r="BR8" s="29"/>
      <c r="BS8" s="29"/>
      <c r="BT8" s="30"/>
      <c r="BU8" s="31"/>
      <c r="BV8" s="27"/>
      <c r="BW8" s="28"/>
      <c r="BX8" s="28"/>
      <c r="BY8" s="29"/>
      <c r="BZ8" s="29"/>
      <c r="CA8" s="29"/>
      <c r="CB8" s="29"/>
      <c r="CC8" s="30"/>
      <c r="CD8" s="31"/>
      <c r="CE8" s="27"/>
      <c r="CF8" s="28"/>
      <c r="CG8" s="28"/>
      <c r="CH8" s="29"/>
      <c r="CI8" s="29"/>
      <c r="CJ8" s="29"/>
      <c r="CK8" s="29"/>
      <c r="CL8" s="30"/>
      <c r="CM8" s="31"/>
      <c r="CN8" s="27"/>
      <c r="CO8" s="28"/>
      <c r="CP8" s="28"/>
      <c r="CQ8" s="29"/>
      <c r="CR8" s="29"/>
      <c r="CS8" s="29"/>
      <c r="CT8" s="29"/>
      <c r="CU8" s="30"/>
      <c r="CV8" s="31"/>
      <c r="CW8" s="27"/>
      <c r="CX8" s="28"/>
      <c r="CY8" s="28"/>
      <c r="CZ8" s="29"/>
      <c r="DA8" s="29"/>
      <c r="DB8" s="29"/>
      <c r="DC8" s="29"/>
      <c r="DD8" s="30"/>
      <c r="DE8" s="31"/>
      <c r="DF8" s="27"/>
      <c r="DG8" s="28"/>
      <c r="DH8" s="28"/>
      <c r="DI8" s="29"/>
      <c r="DJ8" s="29"/>
      <c r="DK8" s="29"/>
      <c r="DL8" s="29"/>
      <c r="DM8" s="30"/>
      <c r="DN8" s="31"/>
      <c r="DO8" s="27"/>
      <c r="DP8" s="28"/>
      <c r="DQ8" s="28"/>
      <c r="DR8" s="29"/>
      <c r="DS8" s="29"/>
      <c r="DT8" s="29"/>
      <c r="DU8" s="29"/>
      <c r="DV8" s="30"/>
      <c r="DW8" s="31"/>
      <c r="DX8" s="27"/>
      <c r="DY8" s="28"/>
      <c r="DZ8" s="28"/>
      <c r="EA8" s="29"/>
      <c r="EB8" s="29"/>
      <c r="EC8" s="29"/>
      <c r="ED8" s="29"/>
      <c r="EE8" s="30"/>
      <c r="EF8" s="31"/>
      <c r="EG8" s="27"/>
      <c r="EH8" s="28"/>
      <c r="EI8" s="28"/>
      <c r="EJ8" s="29"/>
      <c r="EK8" s="29"/>
      <c r="EL8" s="29"/>
      <c r="EM8" s="29"/>
      <c r="EN8" s="30"/>
      <c r="EO8" s="31"/>
      <c r="EP8" s="27"/>
      <c r="EQ8" s="28"/>
      <c r="ER8" s="28"/>
      <c r="ES8" s="29"/>
      <c r="ET8" s="29"/>
      <c r="EU8" s="29"/>
      <c r="EV8" s="29"/>
      <c r="EW8" s="30"/>
      <c r="EX8" s="31"/>
      <c r="EY8" s="27"/>
      <c r="EZ8" s="28"/>
      <c r="FA8" s="28"/>
      <c r="FB8" s="29"/>
      <c r="FC8" s="29"/>
      <c r="FD8" s="29"/>
      <c r="FE8" s="29"/>
      <c r="FF8" s="30"/>
      <c r="FG8" s="31"/>
      <c r="FH8" s="27"/>
      <c r="FI8" s="28"/>
      <c r="FJ8" s="28"/>
      <c r="FK8" s="29"/>
      <c r="FL8" s="29"/>
      <c r="FM8" s="29"/>
      <c r="FN8" s="29"/>
      <c r="FO8" s="30"/>
      <c r="FP8" s="31"/>
      <c r="FQ8" s="27"/>
      <c r="FR8" s="28"/>
      <c r="FS8" s="28"/>
      <c r="FT8" s="29"/>
      <c r="FU8" s="29"/>
      <c r="FV8" s="29"/>
      <c r="FW8" s="29"/>
      <c r="FX8" s="30"/>
      <c r="FY8" s="31"/>
      <c r="FZ8" s="27"/>
      <c r="GA8" s="28"/>
      <c r="GB8" s="28"/>
      <c r="GC8" s="29"/>
      <c r="GD8" s="29"/>
      <c r="GE8" s="29"/>
      <c r="GF8" s="29"/>
      <c r="GG8" s="30"/>
      <c r="GH8" s="31"/>
      <c r="GI8" s="27"/>
      <c r="GJ8" s="28"/>
      <c r="GK8" s="28"/>
      <c r="GL8" s="29"/>
      <c r="GM8" s="29"/>
      <c r="GN8" s="29"/>
      <c r="GO8" s="29"/>
      <c r="GP8" s="30"/>
      <c r="GQ8" s="31"/>
      <c r="GR8" s="27"/>
      <c r="GS8" s="28"/>
      <c r="GT8" s="28"/>
      <c r="GU8" s="29"/>
      <c r="GV8" s="29"/>
      <c r="GW8" s="29"/>
      <c r="GX8" s="29"/>
      <c r="GY8" s="30"/>
      <c r="GZ8" s="31"/>
      <c r="HA8" s="27"/>
      <c r="HB8" s="28"/>
      <c r="HC8" s="28"/>
      <c r="HD8" s="29"/>
      <c r="HE8" s="29"/>
      <c r="HF8" s="29"/>
      <c r="HG8" s="29"/>
      <c r="HH8" s="30"/>
      <c r="HI8" s="31"/>
      <c r="HJ8" s="27"/>
      <c r="HK8" s="28"/>
      <c r="HL8" s="28"/>
      <c r="HM8" s="29"/>
      <c r="HN8" s="29"/>
      <c r="HO8" s="29"/>
      <c r="HP8" s="29"/>
      <c r="HQ8" s="30"/>
      <c r="HR8" s="31"/>
      <c r="HS8" s="27"/>
      <c r="HT8" s="28"/>
      <c r="HU8" s="28"/>
      <c r="HV8" s="29"/>
      <c r="HW8" s="29"/>
      <c r="HX8" s="29"/>
      <c r="HY8" s="29"/>
      <c r="HZ8" s="30"/>
      <c r="IA8" s="31"/>
      <c r="IB8" s="27"/>
      <c r="IC8" s="28"/>
      <c r="ID8" s="28"/>
      <c r="IE8" s="29"/>
      <c r="IF8" s="29"/>
      <c r="IG8" s="29"/>
      <c r="IH8" s="29"/>
      <c r="II8" s="30"/>
      <c r="IJ8" s="31"/>
      <c r="IK8" s="27"/>
      <c r="IL8" s="28"/>
      <c r="IM8" s="28"/>
      <c r="IN8" s="29"/>
      <c r="IO8" s="29"/>
      <c r="IP8" s="29"/>
      <c r="IQ8" s="29"/>
      <c r="IR8" s="30"/>
      <c r="IS8" s="31"/>
      <c r="IT8" s="27"/>
      <c r="IU8" s="28"/>
      <c r="IV8" s="28"/>
    </row>
    <row r="9" spans="1:11" s="1" customFormat="1" ht="22.5">
      <c r="A9" s="24" t="s">
        <v>95</v>
      </c>
      <c r="B9" s="38" t="s">
        <v>102</v>
      </c>
      <c r="C9" s="41">
        <v>20</v>
      </c>
      <c r="D9" s="39" t="s">
        <v>16</v>
      </c>
      <c r="E9" s="62">
        <v>1.81</v>
      </c>
      <c r="F9" s="62">
        <v>10.29</v>
      </c>
      <c r="G9" s="63">
        <f aca="true" t="shared" si="0" ref="G9:G16">F9+E9</f>
        <v>12.1</v>
      </c>
      <c r="H9" s="63">
        <f aca="true" t="shared" si="1" ref="H9:H16">G9*C9</f>
        <v>242</v>
      </c>
      <c r="I9" s="64">
        <f aca="true" t="shared" si="2" ref="I9:I16">H9/$H$7</f>
        <v>0.00022998765726570263</v>
      </c>
      <c r="J9" s="88" t="s">
        <v>65</v>
      </c>
      <c r="K9" s="89">
        <v>83540</v>
      </c>
    </row>
    <row r="10" spans="1:11" s="1" customFormat="1" ht="12.75" customHeight="1">
      <c r="A10" s="24" t="s">
        <v>96</v>
      </c>
      <c r="B10" s="59" t="s">
        <v>103</v>
      </c>
      <c r="C10" s="41">
        <v>128</v>
      </c>
      <c r="D10" s="39" t="s">
        <v>16</v>
      </c>
      <c r="E10" s="62">
        <v>4.1</v>
      </c>
      <c r="F10" s="62">
        <v>23.3</v>
      </c>
      <c r="G10" s="63">
        <f t="shared" si="0"/>
        <v>27.4</v>
      </c>
      <c r="H10" s="63">
        <f t="shared" si="1"/>
        <v>3507.2</v>
      </c>
      <c r="I10" s="64">
        <f t="shared" si="2"/>
        <v>0.0033331103783564965</v>
      </c>
      <c r="J10" s="88" t="s">
        <v>216</v>
      </c>
      <c r="K10" s="89"/>
    </row>
    <row r="11" spans="1:11" s="1" customFormat="1" ht="12.75" customHeight="1">
      <c r="A11" s="24" t="s">
        <v>97</v>
      </c>
      <c r="B11" s="59" t="s">
        <v>104</v>
      </c>
      <c r="C11" s="41">
        <v>116</v>
      </c>
      <c r="D11" s="39" t="s">
        <v>16</v>
      </c>
      <c r="E11" s="62">
        <v>5.51</v>
      </c>
      <c r="F11" s="62">
        <v>31.25</v>
      </c>
      <c r="G11" s="63">
        <f t="shared" si="0"/>
        <v>36.76</v>
      </c>
      <c r="H11" s="63">
        <f t="shared" si="1"/>
        <v>4264.16</v>
      </c>
      <c r="I11" s="64">
        <f t="shared" si="2"/>
        <v>0.004052496564488093</v>
      </c>
      <c r="J11" s="88" t="s">
        <v>216</v>
      </c>
      <c r="K11" s="89"/>
    </row>
    <row r="12" spans="1:11" s="1" customFormat="1" ht="11.25">
      <c r="A12" s="24" t="s">
        <v>98</v>
      </c>
      <c r="B12" s="33" t="s">
        <v>105</v>
      </c>
      <c r="C12" s="41">
        <v>15</v>
      </c>
      <c r="D12" s="18" t="s">
        <v>16</v>
      </c>
      <c r="E12" s="62">
        <v>5.25</v>
      </c>
      <c r="F12" s="62">
        <v>30</v>
      </c>
      <c r="G12" s="63">
        <f t="shared" si="0"/>
        <v>35.25</v>
      </c>
      <c r="H12" s="63">
        <f t="shared" si="1"/>
        <v>528.75</v>
      </c>
      <c r="I12" s="64">
        <f t="shared" si="2"/>
        <v>0.0005025040238811581</v>
      </c>
      <c r="J12" s="90" t="s">
        <v>81</v>
      </c>
      <c r="K12" s="41"/>
    </row>
    <row r="13" spans="1:11" s="1" customFormat="1" ht="11.25">
      <c r="A13" s="24" t="s">
        <v>93</v>
      </c>
      <c r="B13" s="33" t="s">
        <v>106</v>
      </c>
      <c r="C13" s="41">
        <v>15</v>
      </c>
      <c r="D13" s="18" t="s">
        <v>32</v>
      </c>
      <c r="E13" s="62">
        <v>3.76</v>
      </c>
      <c r="F13" s="62">
        <v>21.5</v>
      </c>
      <c r="G13" s="63">
        <f t="shared" si="0"/>
        <v>25.259999999999998</v>
      </c>
      <c r="H13" s="63">
        <f t="shared" si="1"/>
        <v>378.9</v>
      </c>
      <c r="I13" s="64">
        <f t="shared" si="2"/>
        <v>0.00036009224519824263</v>
      </c>
      <c r="J13" s="90" t="s">
        <v>81</v>
      </c>
      <c r="K13" s="41"/>
    </row>
    <row r="14" spans="1:11" s="1" customFormat="1" ht="11.25">
      <c r="A14" s="24" t="s">
        <v>94</v>
      </c>
      <c r="B14" s="33" t="s">
        <v>107</v>
      </c>
      <c r="C14" s="41">
        <v>42</v>
      </c>
      <c r="D14" s="18" t="s">
        <v>16</v>
      </c>
      <c r="E14" s="62">
        <v>5.34</v>
      </c>
      <c r="F14" s="62">
        <v>30.5</v>
      </c>
      <c r="G14" s="63">
        <f t="shared" si="0"/>
        <v>35.84</v>
      </c>
      <c r="H14" s="63">
        <f t="shared" si="1"/>
        <v>1505.2800000000002</v>
      </c>
      <c r="I14" s="64">
        <f t="shared" si="2"/>
        <v>0.0014305612426814746</v>
      </c>
      <c r="J14" s="90" t="s">
        <v>81</v>
      </c>
      <c r="K14" s="41"/>
    </row>
    <row r="15" spans="1:11" s="1" customFormat="1" ht="11.25">
      <c r="A15" s="24" t="s">
        <v>100</v>
      </c>
      <c r="B15" s="33" t="s">
        <v>108</v>
      </c>
      <c r="C15" s="41">
        <v>42</v>
      </c>
      <c r="D15" s="18" t="s">
        <v>32</v>
      </c>
      <c r="E15" s="62">
        <v>4.2</v>
      </c>
      <c r="F15" s="62">
        <v>24</v>
      </c>
      <c r="G15" s="63">
        <f t="shared" si="0"/>
        <v>28.2</v>
      </c>
      <c r="H15" s="63">
        <f t="shared" si="1"/>
        <v>1184.3999999999999</v>
      </c>
      <c r="I15" s="64">
        <f t="shared" si="2"/>
        <v>0.001125609013493794</v>
      </c>
      <c r="J15" s="90" t="s">
        <v>81</v>
      </c>
      <c r="K15" s="41"/>
    </row>
    <row r="16" spans="1:11" s="1" customFormat="1" ht="11.25">
      <c r="A16" s="24" t="s">
        <v>101</v>
      </c>
      <c r="B16" s="33" t="s">
        <v>277</v>
      </c>
      <c r="C16" s="41">
        <v>6</v>
      </c>
      <c r="D16" s="18" t="s">
        <v>32</v>
      </c>
      <c r="E16" s="62">
        <v>61.5</v>
      </c>
      <c r="F16" s="62">
        <v>166.86</v>
      </c>
      <c r="G16" s="63">
        <f t="shared" si="0"/>
        <v>228.36</v>
      </c>
      <c r="H16" s="63">
        <f t="shared" si="1"/>
        <v>1370.16</v>
      </c>
      <c r="I16" s="64">
        <f t="shared" si="2"/>
        <v>0.0013021482995007236</v>
      </c>
      <c r="J16" s="90" t="s">
        <v>81</v>
      </c>
      <c r="K16" s="41"/>
    </row>
    <row r="17" spans="1:11" s="1" customFormat="1" ht="11.25">
      <c r="A17" s="17">
        <v>2</v>
      </c>
      <c r="B17" s="25" t="s">
        <v>18</v>
      </c>
      <c r="C17" s="21"/>
      <c r="D17" s="21"/>
      <c r="E17" s="22"/>
      <c r="F17" s="22"/>
      <c r="G17" s="69"/>
      <c r="H17" s="69"/>
      <c r="I17" s="70"/>
      <c r="J17" s="91"/>
      <c r="K17" s="96"/>
    </row>
    <row r="18" spans="1:11" s="1" customFormat="1" ht="11.25">
      <c r="A18" s="24" t="s">
        <v>112</v>
      </c>
      <c r="B18" s="38" t="s">
        <v>109</v>
      </c>
      <c r="C18" s="41">
        <v>10</v>
      </c>
      <c r="D18" s="39" t="s">
        <v>16</v>
      </c>
      <c r="E18" s="61">
        <v>0.74</v>
      </c>
      <c r="F18" s="61">
        <v>4.19</v>
      </c>
      <c r="G18" s="63">
        <f aca="true" t="shared" si="3" ref="G18:G24">F18+E18</f>
        <v>4.930000000000001</v>
      </c>
      <c r="H18" s="63">
        <f aca="true" t="shared" si="4" ref="H18:H24">G18*C18</f>
        <v>49.300000000000004</v>
      </c>
      <c r="I18" s="64">
        <f aca="true" t="shared" si="5" ref="I18:I24">H18/$H$7</f>
        <v>4.685285745123612E-05</v>
      </c>
      <c r="J18" s="87" t="s">
        <v>65</v>
      </c>
      <c r="K18" s="108">
        <v>83440</v>
      </c>
    </row>
    <row r="19" spans="1:11" s="1" customFormat="1" ht="11.25">
      <c r="A19" s="24" t="s">
        <v>113</v>
      </c>
      <c r="B19" s="38" t="s">
        <v>110</v>
      </c>
      <c r="C19" s="41">
        <v>320</v>
      </c>
      <c r="D19" s="39" t="s">
        <v>32</v>
      </c>
      <c r="E19" s="62">
        <v>1.64</v>
      </c>
      <c r="F19" s="62">
        <v>9.27</v>
      </c>
      <c r="G19" s="63">
        <f t="shared" si="3"/>
        <v>10.91</v>
      </c>
      <c r="H19" s="63">
        <f t="shared" si="4"/>
        <v>3491.2</v>
      </c>
      <c r="I19" s="64">
        <f t="shared" si="5"/>
        <v>0.0033179045828347973</v>
      </c>
      <c r="J19" s="88" t="s">
        <v>65</v>
      </c>
      <c r="K19" s="89" t="s">
        <v>209</v>
      </c>
    </row>
    <row r="20" spans="1:11" s="1" customFormat="1" ht="11.25">
      <c r="A20" s="24" t="s">
        <v>114</v>
      </c>
      <c r="B20" s="38" t="s">
        <v>111</v>
      </c>
      <c r="C20" s="41">
        <v>170</v>
      </c>
      <c r="D20" s="39" t="s">
        <v>32</v>
      </c>
      <c r="E20" s="62">
        <v>2.29</v>
      </c>
      <c r="F20" s="62">
        <v>13.01</v>
      </c>
      <c r="G20" s="63">
        <f t="shared" si="3"/>
        <v>15.3</v>
      </c>
      <c r="H20" s="63">
        <f t="shared" si="4"/>
        <v>2601</v>
      </c>
      <c r="I20" s="64">
        <f t="shared" si="5"/>
        <v>0.00247189213449625</v>
      </c>
      <c r="J20" s="88" t="s">
        <v>65</v>
      </c>
      <c r="K20" s="89" t="s">
        <v>210</v>
      </c>
    </row>
    <row r="21" spans="1:11" s="1" customFormat="1" ht="11.25">
      <c r="A21" s="24" t="s">
        <v>115</v>
      </c>
      <c r="B21" s="38" t="s">
        <v>52</v>
      </c>
      <c r="C21" s="41">
        <v>189</v>
      </c>
      <c r="D21" s="39" t="s">
        <v>32</v>
      </c>
      <c r="E21" s="62">
        <v>0.73</v>
      </c>
      <c r="F21" s="62">
        <v>2.54</v>
      </c>
      <c r="G21" s="63">
        <f t="shared" si="3"/>
        <v>3.27</v>
      </c>
      <c r="H21" s="63">
        <f t="shared" si="4"/>
        <v>618.03</v>
      </c>
      <c r="I21" s="64">
        <f t="shared" si="5"/>
        <v>0.0005873523628922404</v>
      </c>
      <c r="J21" s="88" t="s">
        <v>68</v>
      </c>
      <c r="K21" s="89">
        <v>72380</v>
      </c>
    </row>
    <row r="22" spans="1:11" s="1" customFormat="1" ht="11.25">
      <c r="A22" s="24" t="s">
        <v>116</v>
      </c>
      <c r="B22" s="33" t="s">
        <v>155</v>
      </c>
      <c r="C22" s="41">
        <v>16</v>
      </c>
      <c r="D22" s="18" t="s">
        <v>32</v>
      </c>
      <c r="E22" s="62">
        <v>0.86</v>
      </c>
      <c r="F22" s="62">
        <v>4.85</v>
      </c>
      <c r="G22" s="62">
        <f t="shared" si="3"/>
        <v>5.71</v>
      </c>
      <c r="H22" s="62">
        <f t="shared" si="4"/>
        <v>91.36</v>
      </c>
      <c r="I22" s="73">
        <f t="shared" si="5"/>
        <v>8.682509242890327E-05</v>
      </c>
      <c r="J22" s="90" t="s">
        <v>65</v>
      </c>
      <c r="K22" s="89">
        <v>83438</v>
      </c>
    </row>
    <row r="23" spans="1:11" s="1" customFormat="1" ht="11.25">
      <c r="A23" s="24" t="s">
        <v>156</v>
      </c>
      <c r="B23" s="33" t="s">
        <v>240</v>
      </c>
      <c r="C23" s="41">
        <v>44</v>
      </c>
      <c r="D23" s="18" t="s">
        <v>32</v>
      </c>
      <c r="E23" s="62">
        <v>17.47</v>
      </c>
      <c r="F23" s="62">
        <v>98.98</v>
      </c>
      <c r="G23" s="62">
        <f t="shared" si="3"/>
        <v>116.45</v>
      </c>
      <c r="H23" s="62">
        <f t="shared" si="4"/>
        <v>5123.8</v>
      </c>
      <c r="I23" s="73">
        <f t="shared" si="5"/>
        <v>0.004869465943380195</v>
      </c>
      <c r="J23" s="90" t="s">
        <v>65</v>
      </c>
      <c r="K23" s="89">
        <v>83446</v>
      </c>
    </row>
    <row r="24" spans="1:11" s="1" customFormat="1" ht="22.5">
      <c r="A24" s="24" t="s">
        <v>221</v>
      </c>
      <c r="B24" s="33" t="s">
        <v>254</v>
      </c>
      <c r="C24" s="41">
        <v>12</v>
      </c>
      <c r="D24" s="18" t="s">
        <v>32</v>
      </c>
      <c r="E24" s="62">
        <v>150</v>
      </c>
      <c r="F24" s="62">
        <v>500</v>
      </c>
      <c r="G24" s="62">
        <f t="shared" si="3"/>
        <v>650</v>
      </c>
      <c r="H24" s="62">
        <f t="shared" si="4"/>
        <v>7800</v>
      </c>
      <c r="I24" s="73">
        <f t="shared" si="5"/>
        <v>0.007412825316828431</v>
      </c>
      <c r="J24" s="90" t="s">
        <v>81</v>
      </c>
      <c r="K24" s="89"/>
    </row>
    <row r="25" spans="1:11" s="1" customFormat="1" ht="11.25">
      <c r="A25" s="36" t="s">
        <v>38</v>
      </c>
      <c r="B25" s="25" t="s">
        <v>37</v>
      </c>
      <c r="C25" s="26"/>
      <c r="D25" s="26"/>
      <c r="E25" s="26"/>
      <c r="F25" s="26"/>
      <c r="G25" s="26"/>
      <c r="H25" s="26"/>
      <c r="I25" s="26"/>
      <c r="J25" s="91"/>
      <c r="K25" s="96"/>
    </row>
    <row r="26" spans="1:11" s="1" customFormat="1" ht="11.25">
      <c r="A26" s="36" t="s">
        <v>62</v>
      </c>
      <c r="B26" s="25" t="s">
        <v>278</v>
      </c>
      <c r="C26" s="26"/>
      <c r="D26" s="26"/>
      <c r="E26" s="26"/>
      <c r="F26" s="26"/>
      <c r="G26" s="26"/>
      <c r="H26" s="26"/>
      <c r="I26" s="26"/>
      <c r="J26" s="91"/>
      <c r="K26" s="96"/>
    </row>
    <row r="27" spans="1:11" s="47" customFormat="1" ht="14.25" customHeight="1">
      <c r="A27" s="24" t="s">
        <v>63</v>
      </c>
      <c r="B27" s="44" t="s">
        <v>235</v>
      </c>
      <c r="C27" s="45">
        <v>2</v>
      </c>
      <c r="D27" s="46" t="s">
        <v>16</v>
      </c>
      <c r="E27" s="62">
        <v>449.57</v>
      </c>
      <c r="F27" s="62">
        <v>2569</v>
      </c>
      <c r="G27" s="63">
        <f>F27+E27</f>
        <v>3018.57</v>
      </c>
      <c r="H27" s="63">
        <f>G27*C27</f>
        <v>6037.14</v>
      </c>
      <c r="I27" s="64">
        <f>H27/$H$7</f>
        <v>0.005737469773492</v>
      </c>
      <c r="J27" s="92" t="s">
        <v>81</v>
      </c>
      <c r="K27" s="93"/>
    </row>
    <row r="28" spans="1:11" s="47" customFormat="1" ht="14.25" customHeight="1">
      <c r="A28" s="24" t="s">
        <v>64</v>
      </c>
      <c r="B28" s="48" t="s">
        <v>225</v>
      </c>
      <c r="C28" s="45">
        <v>2</v>
      </c>
      <c r="D28" s="65" t="s">
        <v>16</v>
      </c>
      <c r="E28" s="62">
        <v>579.76</v>
      </c>
      <c r="F28" s="62">
        <v>3285.32</v>
      </c>
      <c r="G28" s="63">
        <f aca="true" t="shared" si="6" ref="G28:G40">F28+E28</f>
        <v>3865.08</v>
      </c>
      <c r="H28" s="63">
        <f aca="true" t="shared" si="7" ref="H28:H40">G28*C28</f>
        <v>7730.16</v>
      </c>
      <c r="I28" s="64">
        <f aca="true" t="shared" si="8" ref="I28:I40">H28/$H$7</f>
        <v>0.007346452019376214</v>
      </c>
      <c r="J28" s="94" t="s">
        <v>65</v>
      </c>
      <c r="K28" s="95">
        <v>72319</v>
      </c>
    </row>
    <row r="29" spans="1:11" s="47" customFormat="1" ht="14.25" customHeight="1">
      <c r="A29" s="24" t="s">
        <v>66</v>
      </c>
      <c r="B29" s="48" t="s">
        <v>228</v>
      </c>
      <c r="C29" s="45">
        <v>2</v>
      </c>
      <c r="D29" s="65" t="s">
        <v>16</v>
      </c>
      <c r="E29" s="62">
        <v>251.34</v>
      </c>
      <c r="F29" s="62">
        <v>1424.27</v>
      </c>
      <c r="G29" s="63">
        <f t="shared" si="6"/>
        <v>1675.61</v>
      </c>
      <c r="H29" s="63">
        <f t="shared" si="7"/>
        <v>3351.22</v>
      </c>
      <c r="I29" s="64">
        <f t="shared" si="8"/>
        <v>0.0031848728792643302</v>
      </c>
      <c r="J29" s="94" t="s">
        <v>65</v>
      </c>
      <c r="K29" s="95" t="s">
        <v>211</v>
      </c>
    </row>
    <row r="30" spans="1:11" s="47" customFormat="1" ht="14.25" customHeight="1">
      <c r="A30" s="24" t="s">
        <v>67</v>
      </c>
      <c r="B30" s="48" t="s">
        <v>280</v>
      </c>
      <c r="C30" s="45">
        <v>1</v>
      </c>
      <c r="D30" s="65" t="s">
        <v>16</v>
      </c>
      <c r="E30" s="62">
        <v>112.02</v>
      </c>
      <c r="F30" s="62">
        <v>634.79</v>
      </c>
      <c r="G30" s="63">
        <f>F30+E30</f>
        <v>746.81</v>
      </c>
      <c r="H30" s="63">
        <f>G30*C30</f>
        <v>746.81</v>
      </c>
      <c r="I30" s="64">
        <f>H30/$H$7</f>
        <v>0.000709740009597518</v>
      </c>
      <c r="J30" s="94" t="s">
        <v>65</v>
      </c>
      <c r="K30" s="95" t="s">
        <v>324</v>
      </c>
    </row>
    <row r="31" spans="1:11" s="47" customFormat="1" ht="14.25" customHeight="1">
      <c r="A31" s="24" t="s">
        <v>69</v>
      </c>
      <c r="B31" s="48" t="s">
        <v>229</v>
      </c>
      <c r="C31" s="45">
        <v>4</v>
      </c>
      <c r="D31" s="65" t="s">
        <v>16</v>
      </c>
      <c r="E31" s="62">
        <v>21.9</v>
      </c>
      <c r="F31" s="62">
        <v>238.5</v>
      </c>
      <c r="G31" s="63">
        <f t="shared" si="6"/>
        <v>260.4</v>
      </c>
      <c r="H31" s="63">
        <f t="shared" si="7"/>
        <v>1041.6</v>
      </c>
      <c r="I31" s="64">
        <f t="shared" si="8"/>
        <v>0.0009898972884626275</v>
      </c>
      <c r="J31" s="94" t="s">
        <v>68</v>
      </c>
      <c r="K31" s="95">
        <v>71177</v>
      </c>
    </row>
    <row r="32" spans="1:11" s="47" customFormat="1" ht="14.25" customHeight="1">
      <c r="A32" s="24" t="s">
        <v>70</v>
      </c>
      <c r="B32" s="48" t="s">
        <v>230</v>
      </c>
      <c r="C32" s="45">
        <v>3</v>
      </c>
      <c r="D32" s="65" t="s">
        <v>16</v>
      </c>
      <c r="E32" s="62">
        <v>43.05</v>
      </c>
      <c r="F32" s="62">
        <v>243.96</v>
      </c>
      <c r="G32" s="63">
        <f t="shared" si="6"/>
        <v>287.01</v>
      </c>
      <c r="H32" s="63">
        <f t="shared" si="7"/>
        <v>861.03</v>
      </c>
      <c r="I32" s="64">
        <f t="shared" si="8"/>
        <v>0.0008182903823780492</v>
      </c>
      <c r="J32" s="88" t="s">
        <v>65</v>
      </c>
      <c r="K32" s="89" t="s">
        <v>80</v>
      </c>
    </row>
    <row r="33" spans="1:11" s="47" customFormat="1" ht="14.25" customHeight="1">
      <c r="A33" s="24" t="s">
        <v>71</v>
      </c>
      <c r="B33" s="48" t="s">
        <v>231</v>
      </c>
      <c r="C33" s="45">
        <v>2</v>
      </c>
      <c r="D33" s="65" t="s">
        <v>16</v>
      </c>
      <c r="E33" s="62">
        <v>1.68</v>
      </c>
      <c r="F33" s="62">
        <v>9.53</v>
      </c>
      <c r="G33" s="63">
        <f t="shared" si="6"/>
        <v>11.209999999999999</v>
      </c>
      <c r="H33" s="63">
        <f t="shared" si="7"/>
        <v>22.419999999999998</v>
      </c>
      <c r="I33" s="64">
        <f t="shared" si="8"/>
        <v>2.130712097478121E-05</v>
      </c>
      <c r="J33" s="88" t="s">
        <v>65</v>
      </c>
      <c r="K33" s="89" t="s">
        <v>212</v>
      </c>
    </row>
    <row r="34" spans="1:11" s="47" customFormat="1" ht="14.25" customHeight="1">
      <c r="A34" s="24" t="s">
        <v>72</v>
      </c>
      <c r="B34" s="48" t="s">
        <v>232</v>
      </c>
      <c r="C34" s="45">
        <v>14</v>
      </c>
      <c r="D34" s="65" t="s">
        <v>16</v>
      </c>
      <c r="E34" s="62">
        <v>1.68</v>
      </c>
      <c r="F34" s="62">
        <v>9.53</v>
      </c>
      <c r="G34" s="63">
        <f t="shared" si="6"/>
        <v>11.209999999999999</v>
      </c>
      <c r="H34" s="63">
        <f t="shared" si="7"/>
        <v>156.94</v>
      </c>
      <c r="I34" s="64">
        <f t="shared" si="8"/>
        <v>0.00014914984682346848</v>
      </c>
      <c r="J34" s="88" t="s">
        <v>65</v>
      </c>
      <c r="K34" s="89" t="s">
        <v>212</v>
      </c>
    </row>
    <row r="35" spans="1:11" s="47" customFormat="1" ht="14.25" customHeight="1">
      <c r="A35" s="24" t="s">
        <v>73</v>
      </c>
      <c r="B35" s="48" t="s">
        <v>279</v>
      </c>
      <c r="C35" s="45">
        <v>15</v>
      </c>
      <c r="D35" s="65" t="s">
        <v>16</v>
      </c>
      <c r="E35" s="62">
        <v>11.05</v>
      </c>
      <c r="F35" s="62">
        <v>62.63</v>
      </c>
      <c r="G35" s="63">
        <f t="shared" si="6"/>
        <v>73.68</v>
      </c>
      <c r="H35" s="63">
        <f t="shared" si="7"/>
        <v>1105.2</v>
      </c>
      <c r="I35" s="64">
        <f t="shared" si="8"/>
        <v>0.0010503403256613825</v>
      </c>
      <c r="J35" s="88" t="s">
        <v>65</v>
      </c>
      <c r="K35" s="89" t="s">
        <v>234</v>
      </c>
    </row>
    <row r="36" spans="1:11" s="47" customFormat="1" ht="14.25" customHeight="1">
      <c r="A36" s="24" t="s">
        <v>74</v>
      </c>
      <c r="B36" s="48" t="s">
        <v>217</v>
      </c>
      <c r="C36" s="45">
        <v>1</v>
      </c>
      <c r="D36" s="65" t="s">
        <v>16</v>
      </c>
      <c r="E36" s="62">
        <v>14.89</v>
      </c>
      <c r="F36" s="62">
        <v>84.39</v>
      </c>
      <c r="G36" s="63">
        <f>F36+E36</f>
        <v>99.28</v>
      </c>
      <c r="H36" s="63">
        <f>G36*C36</f>
        <v>99.28</v>
      </c>
      <c r="I36" s="64">
        <f>H36/$H$7</f>
        <v>9.435196121214444E-05</v>
      </c>
      <c r="J36" s="88" t="s">
        <v>65</v>
      </c>
      <c r="K36" s="89" t="s">
        <v>325</v>
      </c>
    </row>
    <row r="37" spans="1:11" s="47" customFormat="1" ht="14.25" customHeight="1">
      <c r="A37" s="24" t="s">
        <v>308</v>
      </c>
      <c r="B37" s="44" t="s">
        <v>233</v>
      </c>
      <c r="C37" s="41">
        <v>4</v>
      </c>
      <c r="D37" s="46" t="s">
        <v>16</v>
      </c>
      <c r="E37" s="62">
        <v>14.6</v>
      </c>
      <c r="F37" s="62">
        <v>83.95</v>
      </c>
      <c r="G37" s="63">
        <f t="shared" si="6"/>
        <v>98.55</v>
      </c>
      <c r="H37" s="63">
        <f t="shared" si="7"/>
        <v>394.2</v>
      </c>
      <c r="I37" s="64">
        <f t="shared" si="8"/>
        <v>0.00037463278716586766</v>
      </c>
      <c r="J37" s="88" t="s">
        <v>68</v>
      </c>
      <c r="K37" s="89">
        <v>71450</v>
      </c>
    </row>
    <row r="38" spans="1:11" s="47" customFormat="1" ht="14.25" customHeight="1">
      <c r="A38" s="24" t="s">
        <v>76</v>
      </c>
      <c r="B38" s="44" t="s">
        <v>218</v>
      </c>
      <c r="C38" s="41">
        <v>8</v>
      </c>
      <c r="D38" s="65" t="s">
        <v>16</v>
      </c>
      <c r="E38" s="62">
        <v>24.33</v>
      </c>
      <c r="F38" s="62">
        <v>37.03</v>
      </c>
      <c r="G38" s="63">
        <f t="shared" si="6"/>
        <v>61.36</v>
      </c>
      <c r="H38" s="63">
        <f t="shared" si="7"/>
        <v>490.88</v>
      </c>
      <c r="I38" s="64">
        <f t="shared" si="8"/>
        <v>0.0004665138066057359</v>
      </c>
      <c r="J38" s="88" t="s">
        <v>68</v>
      </c>
      <c r="K38" s="89">
        <v>71184</v>
      </c>
    </row>
    <row r="39" spans="1:11" s="47" customFormat="1" ht="14.25" customHeight="1">
      <c r="A39" s="24" t="s">
        <v>117</v>
      </c>
      <c r="B39" s="44" t="s">
        <v>219</v>
      </c>
      <c r="C39" s="41">
        <v>2</v>
      </c>
      <c r="D39" s="46" t="s">
        <v>16</v>
      </c>
      <c r="E39" s="62">
        <v>348.54</v>
      </c>
      <c r="F39" s="62">
        <v>1161.8</v>
      </c>
      <c r="G39" s="63">
        <f t="shared" si="6"/>
        <v>1510.34</v>
      </c>
      <c r="H39" s="63">
        <f t="shared" si="7"/>
        <v>3020.68</v>
      </c>
      <c r="I39" s="64">
        <f t="shared" si="8"/>
        <v>0.002870740151030424</v>
      </c>
      <c r="J39" s="88" t="s">
        <v>81</v>
      </c>
      <c r="K39" s="89"/>
    </row>
    <row r="40" spans="1:11" s="47" customFormat="1" ht="14.25" customHeight="1">
      <c r="A40" s="24" t="s">
        <v>118</v>
      </c>
      <c r="B40" s="48" t="s">
        <v>220</v>
      </c>
      <c r="C40" s="45">
        <v>2</v>
      </c>
      <c r="D40" s="65" t="s">
        <v>16</v>
      </c>
      <c r="E40" s="62">
        <v>348.5</v>
      </c>
      <c r="F40" s="62">
        <v>1161.8</v>
      </c>
      <c r="G40" s="63">
        <f t="shared" si="6"/>
        <v>1510.3</v>
      </c>
      <c r="H40" s="63">
        <f t="shared" si="7"/>
        <v>3020.6</v>
      </c>
      <c r="I40" s="64">
        <f t="shared" si="8"/>
        <v>0.002870664122052815</v>
      </c>
      <c r="J40" s="88" t="s">
        <v>81</v>
      </c>
      <c r="K40" s="89"/>
    </row>
    <row r="41" spans="1:11" s="47" customFormat="1" ht="33.75">
      <c r="A41" s="49"/>
      <c r="B41" s="50" t="s">
        <v>226</v>
      </c>
      <c r="C41" s="51"/>
      <c r="D41" s="52"/>
      <c r="E41" s="71"/>
      <c r="F41" s="51"/>
      <c r="G41" s="71"/>
      <c r="H41" s="71"/>
      <c r="I41" s="72"/>
      <c r="J41" s="102"/>
      <c r="K41" s="103"/>
    </row>
    <row r="42" spans="1:11" s="1" customFormat="1" ht="11.25">
      <c r="A42" s="36" t="s">
        <v>77</v>
      </c>
      <c r="B42" s="25" t="s">
        <v>37</v>
      </c>
      <c r="C42" s="26"/>
      <c r="D42" s="26"/>
      <c r="E42" s="26"/>
      <c r="F42" s="26"/>
      <c r="G42" s="26"/>
      <c r="H42" s="26"/>
      <c r="I42" s="26"/>
      <c r="J42" s="91"/>
      <c r="K42" s="96"/>
    </row>
    <row r="43" spans="1:11" s="1" customFormat="1" ht="22.5">
      <c r="A43" s="24" t="s">
        <v>78</v>
      </c>
      <c r="B43" s="35" t="s">
        <v>281</v>
      </c>
      <c r="C43" s="41">
        <v>10</v>
      </c>
      <c r="D43" s="18" t="s">
        <v>16</v>
      </c>
      <c r="E43" s="62">
        <v>48.66</v>
      </c>
      <c r="F43" s="41">
        <v>192.91</v>
      </c>
      <c r="G43" s="62">
        <f>F43+E43</f>
        <v>241.57</v>
      </c>
      <c r="H43" s="62">
        <f>G43*C43</f>
        <v>2415.7</v>
      </c>
      <c r="I43" s="73">
        <f>H43/$H$7</f>
        <v>0.0022957900151105693</v>
      </c>
      <c r="J43" s="90" t="s">
        <v>68</v>
      </c>
      <c r="K43" s="89">
        <v>72170</v>
      </c>
    </row>
    <row r="44" spans="1:11" s="1" customFormat="1" ht="11.25">
      <c r="A44" s="24" t="s">
        <v>79</v>
      </c>
      <c r="B44" s="35" t="s">
        <v>282</v>
      </c>
      <c r="C44" s="41">
        <v>1</v>
      </c>
      <c r="D44" s="18" t="s">
        <v>16</v>
      </c>
      <c r="E44" s="62">
        <v>48.66</v>
      </c>
      <c r="F44" s="41">
        <v>364.83</v>
      </c>
      <c r="G44" s="62">
        <f>F44+E44</f>
        <v>413.49</v>
      </c>
      <c r="H44" s="62">
        <f>G44*C44</f>
        <v>413.49</v>
      </c>
      <c r="I44" s="73">
        <f>H44/$H$7</f>
        <v>0.00039296527439171644</v>
      </c>
      <c r="J44" s="90" t="s">
        <v>68</v>
      </c>
      <c r="K44" s="89">
        <v>72180</v>
      </c>
    </row>
    <row r="45" spans="1:11" s="1" customFormat="1" ht="22.5">
      <c r="A45" s="24" t="s">
        <v>309</v>
      </c>
      <c r="B45" s="35" t="s">
        <v>283</v>
      </c>
      <c r="C45" s="41">
        <v>5</v>
      </c>
      <c r="D45" s="18" t="s">
        <v>16</v>
      </c>
      <c r="E45" s="62">
        <v>72.99</v>
      </c>
      <c r="F45" s="41">
        <v>269.75</v>
      </c>
      <c r="G45" s="62">
        <f>F45+E45</f>
        <v>342.74</v>
      </c>
      <c r="H45" s="62">
        <f>G45*C45</f>
        <v>1713.7</v>
      </c>
      <c r="I45" s="73">
        <f>H45/$H$7</f>
        <v>0.0016286357365960108</v>
      </c>
      <c r="J45" s="90" t="s">
        <v>68</v>
      </c>
      <c r="K45" s="89">
        <v>72195</v>
      </c>
    </row>
    <row r="46" spans="1:11" s="1" customFormat="1" ht="45">
      <c r="A46" s="24" t="s">
        <v>310</v>
      </c>
      <c r="B46" s="33" t="s">
        <v>284</v>
      </c>
      <c r="C46" s="41">
        <v>2</v>
      </c>
      <c r="D46" s="18" t="s">
        <v>16</v>
      </c>
      <c r="E46" s="62">
        <v>52.5</v>
      </c>
      <c r="F46" s="41">
        <v>300</v>
      </c>
      <c r="G46" s="62">
        <f>F46+E46</f>
        <v>352.5</v>
      </c>
      <c r="H46" s="62">
        <f>G46*C46</f>
        <v>705</v>
      </c>
      <c r="I46" s="73">
        <f>H46/$H$7</f>
        <v>0.0006700053651748774</v>
      </c>
      <c r="J46" s="90" t="s">
        <v>81</v>
      </c>
      <c r="K46" s="89"/>
    </row>
    <row r="47" spans="1:11" s="1" customFormat="1" ht="10.5" customHeight="1">
      <c r="A47" s="17" t="s">
        <v>257</v>
      </c>
      <c r="B47" s="25" t="s">
        <v>255</v>
      </c>
      <c r="C47" s="21"/>
      <c r="D47" s="21"/>
      <c r="E47" s="105"/>
      <c r="F47" s="105"/>
      <c r="G47" s="105"/>
      <c r="H47" s="105"/>
      <c r="I47" s="105"/>
      <c r="J47" s="106"/>
      <c r="K47" s="107"/>
    </row>
    <row r="48" spans="1:11" s="1" customFormat="1" ht="10.5" customHeight="1">
      <c r="A48" s="24" t="s">
        <v>258</v>
      </c>
      <c r="B48" s="33" t="s">
        <v>246</v>
      </c>
      <c r="C48" s="41">
        <v>16</v>
      </c>
      <c r="D48" s="18" t="s">
        <v>16</v>
      </c>
      <c r="E48" s="62">
        <v>6.57</v>
      </c>
      <c r="F48" s="62">
        <v>15.35</v>
      </c>
      <c r="G48" s="62">
        <f aca="true" t="shared" si="9" ref="G48:G56">F48+E48</f>
        <v>21.92</v>
      </c>
      <c r="H48" s="62">
        <f aca="true" t="shared" si="10" ref="H48:H56">G48*C48</f>
        <v>350.72</v>
      </c>
      <c r="I48" s="73">
        <f aca="true" t="shared" si="11" ref="I48:I56">H48/$H$7</f>
        <v>0.0003333110378356497</v>
      </c>
      <c r="J48" s="90" t="s">
        <v>81</v>
      </c>
      <c r="K48" s="89"/>
    </row>
    <row r="49" spans="1:11" s="1" customFormat="1" ht="10.5" customHeight="1">
      <c r="A49" s="24" t="s">
        <v>259</v>
      </c>
      <c r="B49" s="33" t="s">
        <v>247</v>
      </c>
      <c r="C49" s="41">
        <v>8</v>
      </c>
      <c r="D49" s="18" t="s">
        <v>16</v>
      </c>
      <c r="E49" s="62">
        <v>3.99</v>
      </c>
      <c r="F49" s="62">
        <v>9.31</v>
      </c>
      <c r="G49" s="62">
        <f t="shared" si="9"/>
        <v>13.3</v>
      </c>
      <c r="H49" s="62">
        <f t="shared" si="10"/>
        <v>106.4</v>
      </c>
      <c r="I49" s="73">
        <f t="shared" si="11"/>
        <v>0.00010111854021930067</v>
      </c>
      <c r="J49" s="90" t="s">
        <v>81</v>
      </c>
      <c r="K49" s="89"/>
    </row>
    <row r="50" spans="1:11" s="1" customFormat="1" ht="10.5" customHeight="1">
      <c r="A50" s="24" t="s">
        <v>260</v>
      </c>
      <c r="B50" s="33" t="s">
        <v>256</v>
      </c>
      <c r="C50" s="41">
        <v>8</v>
      </c>
      <c r="D50" s="18" t="s">
        <v>16</v>
      </c>
      <c r="E50" s="62">
        <v>7.3</v>
      </c>
      <c r="F50" s="62">
        <v>6.16</v>
      </c>
      <c r="G50" s="62">
        <f t="shared" si="9"/>
        <v>13.46</v>
      </c>
      <c r="H50" s="62">
        <f t="shared" si="10"/>
        <v>107.68</v>
      </c>
      <c r="I50" s="73">
        <f t="shared" si="11"/>
        <v>0.00010233500386103661</v>
      </c>
      <c r="J50" s="90" t="s">
        <v>81</v>
      </c>
      <c r="K50" s="89"/>
    </row>
    <row r="51" spans="1:11" s="1" customFormat="1" ht="10.5" customHeight="1">
      <c r="A51" s="24" t="s">
        <v>261</v>
      </c>
      <c r="B51" s="33" t="s">
        <v>248</v>
      </c>
      <c r="C51" s="41">
        <v>8</v>
      </c>
      <c r="D51" s="18" t="s">
        <v>16</v>
      </c>
      <c r="E51" s="62">
        <v>53.36</v>
      </c>
      <c r="F51" s="62">
        <v>124.51</v>
      </c>
      <c r="G51" s="62">
        <f t="shared" si="9"/>
        <v>177.87</v>
      </c>
      <c r="H51" s="62">
        <f t="shared" si="10"/>
        <v>1422.96</v>
      </c>
      <c r="I51" s="73">
        <f t="shared" si="11"/>
        <v>0.0013523274247223315</v>
      </c>
      <c r="J51" s="90" t="s">
        <v>81</v>
      </c>
      <c r="K51" s="89"/>
    </row>
    <row r="52" spans="1:11" s="1" customFormat="1" ht="10.5" customHeight="1">
      <c r="A52" s="24" t="s">
        <v>262</v>
      </c>
      <c r="B52" s="33" t="s">
        <v>249</v>
      </c>
      <c r="C52" s="41">
        <v>8</v>
      </c>
      <c r="D52" s="18" t="s">
        <v>16</v>
      </c>
      <c r="E52" s="62">
        <v>55.96</v>
      </c>
      <c r="F52" s="62">
        <v>94.38</v>
      </c>
      <c r="G52" s="62">
        <f t="shared" si="9"/>
        <v>150.34</v>
      </c>
      <c r="H52" s="62">
        <f t="shared" si="10"/>
        <v>1202.72</v>
      </c>
      <c r="I52" s="73">
        <f t="shared" si="11"/>
        <v>0.00114301964936614</v>
      </c>
      <c r="J52" s="90" t="s">
        <v>68</v>
      </c>
      <c r="K52" s="89">
        <v>71063</v>
      </c>
    </row>
    <row r="53" spans="1:11" s="1" customFormat="1" ht="10.5" customHeight="1">
      <c r="A53" s="24" t="s">
        <v>263</v>
      </c>
      <c r="B53" s="33" t="s">
        <v>250</v>
      </c>
      <c r="C53" s="41">
        <v>8</v>
      </c>
      <c r="D53" s="18" t="s">
        <v>16</v>
      </c>
      <c r="E53" s="62">
        <v>3.99</v>
      </c>
      <c r="F53" s="62">
        <v>9.31</v>
      </c>
      <c r="G53" s="62">
        <f t="shared" si="9"/>
        <v>13.3</v>
      </c>
      <c r="H53" s="62">
        <f t="shared" si="10"/>
        <v>106.4</v>
      </c>
      <c r="I53" s="73">
        <f t="shared" si="11"/>
        <v>0.00010111854021930067</v>
      </c>
      <c r="J53" s="90" t="s">
        <v>81</v>
      </c>
      <c r="K53" s="89"/>
    </row>
    <row r="54" spans="1:11" s="1" customFormat="1" ht="10.5" customHeight="1">
      <c r="A54" s="24" t="s">
        <v>264</v>
      </c>
      <c r="B54" s="33" t="s">
        <v>251</v>
      </c>
      <c r="C54" s="41">
        <v>8</v>
      </c>
      <c r="D54" s="18" t="s">
        <v>16</v>
      </c>
      <c r="E54" s="62">
        <v>29.59</v>
      </c>
      <c r="F54" s="62">
        <v>69.04</v>
      </c>
      <c r="G54" s="62">
        <f t="shared" si="9"/>
        <v>98.63000000000001</v>
      </c>
      <c r="H54" s="62">
        <f t="shared" si="10"/>
        <v>789.0400000000001</v>
      </c>
      <c r="I54" s="73">
        <f t="shared" si="11"/>
        <v>0.0007498738061526033</v>
      </c>
      <c r="J54" s="90" t="s">
        <v>81</v>
      </c>
      <c r="K54" s="89"/>
    </row>
    <row r="55" spans="1:11" s="1" customFormat="1" ht="10.5" customHeight="1">
      <c r="A55" s="24" t="s">
        <v>265</v>
      </c>
      <c r="B55" s="33" t="s">
        <v>252</v>
      </c>
      <c r="C55" s="41">
        <v>8</v>
      </c>
      <c r="D55" s="18" t="s">
        <v>16</v>
      </c>
      <c r="E55" s="62">
        <v>23.64</v>
      </c>
      <c r="F55" s="62">
        <v>55.18</v>
      </c>
      <c r="G55" s="62">
        <f t="shared" si="9"/>
        <v>78.82</v>
      </c>
      <c r="H55" s="62">
        <f t="shared" si="10"/>
        <v>630.56</v>
      </c>
      <c r="I55" s="73">
        <f t="shared" si="11"/>
        <v>0.0005992604015101711</v>
      </c>
      <c r="J55" s="90" t="s">
        <v>81</v>
      </c>
      <c r="K55" s="89"/>
    </row>
    <row r="56" spans="1:11" s="1" customFormat="1" ht="10.5" customHeight="1">
      <c r="A56" s="24" t="s">
        <v>266</v>
      </c>
      <c r="B56" s="33" t="s">
        <v>253</v>
      </c>
      <c r="C56" s="41">
        <v>8</v>
      </c>
      <c r="D56" s="18" t="s">
        <v>16</v>
      </c>
      <c r="E56" s="62">
        <v>82.04</v>
      </c>
      <c r="F56" s="62">
        <v>283.55</v>
      </c>
      <c r="G56" s="62">
        <f t="shared" si="9"/>
        <v>365.59000000000003</v>
      </c>
      <c r="H56" s="62">
        <f t="shared" si="10"/>
        <v>2924.7200000000003</v>
      </c>
      <c r="I56" s="73">
        <f t="shared" si="11"/>
        <v>0.0027795433923890325</v>
      </c>
      <c r="J56" s="90" t="s">
        <v>81</v>
      </c>
      <c r="K56" s="89"/>
    </row>
    <row r="57" spans="1:11" s="1" customFormat="1" ht="12.75" customHeight="1">
      <c r="A57" s="36" t="s">
        <v>46</v>
      </c>
      <c r="B57" s="25" t="s">
        <v>19</v>
      </c>
      <c r="C57" s="21"/>
      <c r="D57" s="21"/>
      <c r="E57" s="22"/>
      <c r="F57" s="22"/>
      <c r="G57" s="69"/>
      <c r="H57" s="69"/>
      <c r="I57" s="70"/>
      <c r="J57" s="91"/>
      <c r="K57" s="96"/>
    </row>
    <row r="58" spans="1:11" s="1" customFormat="1" ht="12" customHeight="1">
      <c r="A58" s="24" t="s">
        <v>157</v>
      </c>
      <c r="B58" s="38" t="s">
        <v>119</v>
      </c>
      <c r="C58" s="43">
        <v>134</v>
      </c>
      <c r="D58" s="39" t="s">
        <v>30</v>
      </c>
      <c r="E58" s="62">
        <v>7.78</v>
      </c>
      <c r="F58" s="41">
        <v>6.69</v>
      </c>
      <c r="G58" s="74">
        <f>F58+E58</f>
        <v>14.47</v>
      </c>
      <c r="H58" s="74">
        <f>G58*C58</f>
        <v>1938.98</v>
      </c>
      <c r="I58" s="75">
        <f>H58/$H$7</f>
        <v>0.0018427333375415375</v>
      </c>
      <c r="J58" s="88" t="s">
        <v>68</v>
      </c>
      <c r="K58" s="89">
        <v>71190</v>
      </c>
    </row>
    <row r="59" spans="1:11" s="1" customFormat="1" ht="12" customHeight="1">
      <c r="A59" s="24" t="s">
        <v>158</v>
      </c>
      <c r="B59" s="38" t="s">
        <v>120</v>
      </c>
      <c r="C59" s="43">
        <v>134</v>
      </c>
      <c r="D59" s="39" t="s">
        <v>30</v>
      </c>
      <c r="E59" s="62">
        <v>1.61</v>
      </c>
      <c r="F59" s="41">
        <v>5.35</v>
      </c>
      <c r="G59" s="74">
        <f aca="true" t="shared" si="12" ref="G59:G81">F59+E59</f>
        <v>6.96</v>
      </c>
      <c r="H59" s="74">
        <f aca="true" t="shared" si="13" ref="H59:H81">G59*C59</f>
        <v>932.64</v>
      </c>
      <c r="I59" s="75">
        <f aca="true" t="shared" si="14" ref="I59:I81">H59/$H$7</f>
        <v>0.0008863458209598549</v>
      </c>
      <c r="J59" s="88" t="s">
        <v>81</v>
      </c>
      <c r="K59" s="89"/>
    </row>
    <row r="60" spans="1:11" s="1" customFormat="1" ht="11.25">
      <c r="A60" s="24" t="s">
        <v>159</v>
      </c>
      <c r="B60" s="38" t="s">
        <v>121</v>
      </c>
      <c r="C60" s="18">
        <v>16</v>
      </c>
      <c r="D60" s="39" t="s">
        <v>32</v>
      </c>
      <c r="E60" s="62">
        <v>4.89</v>
      </c>
      <c r="F60" s="62">
        <v>19.9</v>
      </c>
      <c r="G60" s="74">
        <f t="shared" si="12"/>
        <v>24.79</v>
      </c>
      <c r="H60" s="74">
        <f t="shared" si="13"/>
        <v>396.64</v>
      </c>
      <c r="I60" s="75">
        <f t="shared" si="14"/>
        <v>0.00037695167098292676</v>
      </c>
      <c r="J60" s="88" t="s">
        <v>81</v>
      </c>
      <c r="K60" s="89"/>
    </row>
    <row r="61" spans="1:11" s="1" customFormat="1" ht="11.25">
      <c r="A61" s="24" t="s">
        <v>160</v>
      </c>
      <c r="B61" s="40" t="s">
        <v>122</v>
      </c>
      <c r="C61" s="18">
        <v>47</v>
      </c>
      <c r="D61" s="39" t="s">
        <v>16</v>
      </c>
      <c r="E61" s="62">
        <v>4.89</v>
      </c>
      <c r="F61" s="62">
        <v>19.9</v>
      </c>
      <c r="G61" s="74">
        <f t="shared" si="12"/>
        <v>24.79</v>
      </c>
      <c r="H61" s="74">
        <f t="shared" si="13"/>
        <v>1165.1299999999999</v>
      </c>
      <c r="I61" s="75">
        <f t="shared" si="14"/>
        <v>0.0011072955335123475</v>
      </c>
      <c r="J61" s="88" t="s">
        <v>81</v>
      </c>
      <c r="K61" s="89"/>
    </row>
    <row r="62" spans="1:11" s="1" customFormat="1" ht="11.25">
      <c r="A62" s="24" t="s">
        <v>161</v>
      </c>
      <c r="B62" s="40" t="s">
        <v>285</v>
      </c>
      <c r="C62" s="18">
        <v>14</v>
      </c>
      <c r="D62" s="39" t="s">
        <v>16</v>
      </c>
      <c r="E62" s="62">
        <v>3.89</v>
      </c>
      <c r="F62" s="62">
        <v>15.19</v>
      </c>
      <c r="G62" s="74">
        <f>F62+E62</f>
        <v>19.08</v>
      </c>
      <c r="H62" s="74">
        <f>G62*C62</f>
        <v>267.12</v>
      </c>
      <c r="I62" s="75">
        <f>H62/$H$7</f>
        <v>0.0002538607562347706</v>
      </c>
      <c r="J62" s="88" t="s">
        <v>68</v>
      </c>
      <c r="K62" s="89">
        <v>72374</v>
      </c>
    </row>
    <row r="63" spans="1:11" s="1" customFormat="1" ht="11.25">
      <c r="A63" s="24" t="s">
        <v>162</v>
      </c>
      <c r="B63" s="38" t="s">
        <v>28</v>
      </c>
      <c r="C63" s="18">
        <v>250</v>
      </c>
      <c r="D63" s="39" t="s">
        <v>16</v>
      </c>
      <c r="E63" s="62">
        <v>0.73</v>
      </c>
      <c r="F63" s="62">
        <v>2.04</v>
      </c>
      <c r="G63" s="74">
        <f t="shared" si="12"/>
        <v>2.77</v>
      </c>
      <c r="H63" s="74">
        <f t="shared" si="13"/>
        <v>692.5</v>
      </c>
      <c r="I63" s="75">
        <f t="shared" si="14"/>
        <v>0.0006581258374235498</v>
      </c>
      <c r="J63" s="88" t="s">
        <v>68</v>
      </c>
      <c r="K63" s="89">
        <v>70331</v>
      </c>
    </row>
    <row r="64" spans="1:11" s="1" customFormat="1" ht="22.5">
      <c r="A64" s="24" t="s">
        <v>163</v>
      </c>
      <c r="B64" s="66" t="s">
        <v>286</v>
      </c>
      <c r="C64" s="60">
        <v>47</v>
      </c>
      <c r="D64" s="39" t="s">
        <v>16</v>
      </c>
      <c r="E64" s="61">
        <v>10.4</v>
      </c>
      <c r="F64" s="60">
        <v>58.96</v>
      </c>
      <c r="G64" s="74">
        <f>F64+E64</f>
        <v>69.36</v>
      </c>
      <c r="H64" s="74">
        <f>G64*C64</f>
        <v>3259.92</v>
      </c>
      <c r="I64" s="75">
        <f>H64/$H$7</f>
        <v>0.0030981048085686335</v>
      </c>
      <c r="J64" s="88" t="s">
        <v>81</v>
      </c>
      <c r="K64" s="89"/>
    </row>
    <row r="65" spans="1:11" s="1" customFormat="1" ht="11.25">
      <c r="A65" s="24" t="s">
        <v>164</v>
      </c>
      <c r="B65" s="66" t="s">
        <v>287</v>
      </c>
      <c r="C65" s="60">
        <v>211</v>
      </c>
      <c r="D65" s="39" t="s">
        <v>16</v>
      </c>
      <c r="E65" s="61">
        <v>1.57</v>
      </c>
      <c r="F65" s="60">
        <v>5.24</v>
      </c>
      <c r="G65" s="74">
        <f>F65+E65</f>
        <v>6.8100000000000005</v>
      </c>
      <c r="H65" s="74">
        <f>G65*C65</f>
        <v>1436.91</v>
      </c>
      <c r="I65" s="75">
        <f>H65/$H$7</f>
        <v>0.001365584977692813</v>
      </c>
      <c r="J65" s="88" t="s">
        <v>81</v>
      </c>
      <c r="K65" s="89"/>
    </row>
    <row r="66" spans="1:11" s="1" customFormat="1" ht="11.25">
      <c r="A66" s="24" t="s">
        <v>165</v>
      </c>
      <c r="B66" s="66" t="s">
        <v>288</v>
      </c>
      <c r="C66" s="60">
        <v>3</v>
      </c>
      <c r="D66" s="39" t="s">
        <v>16</v>
      </c>
      <c r="E66" s="62">
        <v>4.17</v>
      </c>
      <c r="F66" s="62">
        <v>23.93</v>
      </c>
      <c r="G66" s="74">
        <f>F66+E66</f>
        <v>28.1</v>
      </c>
      <c r="H66" s="74">
        <f>G66*C66</f>
        <v>84.30000000000001</v>
      </c>
      <c r="I66" s="75">
        <f>H66/$H$7</f>
        <v>8.011553515495345E-05</v>
      </c>
      <c r="J66" s="88" t="s">
        <v>81</v>
      </c>
      <c r="K66" s="89"/>
    </row>
    <row r="67" spans="1:11" s="1" customFormat="1" ht="11.25">
      <c r="A67" s="24" t="s">
        <v>53</v>
      </c>
      <c r="B67" s="66" t="s">
        <v>289</v>
      </c>
      <c r="C67" s="60">
        <v>2</v>
      </c>
      <c r="D67" s="39" t="s">
        <v>16</v>
      </c>
      <c r="E67" s="61">
        <v>3.02</v>
      </c>
      <c r="F67" s="60">
        <v>17.55</v>
      </c>
      <c r="G67" s="74">
        <f>F67+E67</f>
        <v>20.57</v>
      </c>
      <c r="H67" s="74">
        <f>G67*C67</f>
        <v>41.14</v>
      </c>
      <c r="I67" s="75">
        <f>H67/$H$7</f>
        <v>3.9097901735169446E-05</v>
      </c>
      <c r="J67" s="88" t="s">
        <v>81</v>
      </c>
      <c r="K67" s="89"/>
    </row>
    <row r="68" spans="1:11" s="1" customFormat="1" ht="11.25">
      <c r="A68" s="24" t="s">
        <v>57</v>
      </c>
      <c r="B68" s="66" t="s">
        <v>290</v>
      </c>
      <c r="C68" s="60">
        <v>24</v>
      </c>
      <c r="D68" s="39" t="s">
        <v>16</v>
      </c>
      <c r="E68" s="61">
        <v>3.02</v>
      </c>
      <c r="F68" s="60">
        <v>17.55</v>
      </c>
      <c r="G68" s="74">
        <f>F68+E68</f>
        <v>20.57</v>
      </c>
      <c r="H68" s="74">
        <f>G68*C68</f>
        <v>493.68</v>
      </c>
      <c r="I68" s="75">
        <f>H68/$H$7</f>
        <v>0.0004691748208220333</v>
      </c>
      <c r="J68" s="88" t="s">
        <v>81</v>
      </c>
      <c r="K68" s="89"/>
    </row>
    <row r="69" spans="1:11" s="1" customFormat="1" ht="22.5">
      <c r="A69" s="24" t="s">
        <v>47</v>
      </c>
      <c r="B69" s="66" t="s">
        <v>291</v>
      </c>
      <c r="C69" s="60">
        <v>48</v>
      </c>
      <c r="D69" s="39" t="s">
        <v>16</v>
      </c>
      <c r="E69" s="61">
        <v>16.47</v>
      </c>
      <c r="F69" s="60">
        <v>93.33</v>
      </c>
      <c r="G69" s="74">
        <f t="shared" si="12"/>
        <v>109.8</v>
      </c>
      <c r="H69" s="74">
        <f t="shared" si="13"/>
        <v>5270.4</v>
      </c>
      <c r="I69" s="75">
        <f t="shared" si="14"/>
        <v>0.005008789044847764</v>
      </c>
      <c r="J69" s="88" t="s">
        <v>81</v>
      </c>
      <c r="K69" s="89"/>
    </row>
    <row r="70" spans="1:11" s="1" customFormat="1" ht="11.25">
      <c r="A70" s="24" t="s">
        <v>48</v>
      </c>
      <c r="B70" s="66" t="s">
        <v>292</v>
      </c>
      <c r="C70" s="60">
        <v>216</v>
      </c>
      <c r="D70" s="39" t="s">
        <v>16</v>
      </c>
      <c r="E70" s="61">
        <v>1.88</v>
      </c>
      <c r="F70" s="60">
        <v>6.28</v>
      </c>
      <c r="G70" s="74">
        <f t="shared" si="12"/>
        <v>8.16</v>
      </c>
      <c r="H70" s="74">
        <f t="shared" si="13"/>
        <v>1762.56</v>
      </c>
      <c r="I70" s="75">
        <f t="shared" si="14"/>
        <v>0.0016750704346704</v>
      </c>
      <c r="J70" s="88" t="s">
        <v>81</v>
      </c>
      <c r="K70" s="89"/>
    </row>
    <row r="71" spans="1:11" s="1" customFormat="1" ht="11.25">
      <c r="A71" s="24" t="s">
        <v>54</v>
      </c>
      <c r="B71" s="66" t="s">
        <v>293</v>
      </c>
      <c r="C71" s="60">
        <v>4</v>
      </c>
      <c r="D71" s="39" t="s">
        <v>16</v>
      </c>
      <c r="E71" s="62">
        <v>5</v>
      </c>
      <c r="F71" s="62">
        <v>28.71</v>
      </c>
      <c r="G71" s="74">
        <f t="shared" si="12"/>
        <v>33.71</v>
      </c>
      <c r="H71" s="74">
        <f t="shared" si="13"/>
        <v>134.84</v>
      </c>
      <c r="I71" s="75">
        <f t="shared" si="14"/>
        <v>0.00012814684175912124</v>
      </c>
      <c r="J71" s="88" t="s">
        <v>81</v>
      </c>
      <c r="K71" s="89"/>
    </row>
    <row r="72" spans="1:11" s="1" customFormat="1" ht="11.25">
      <c r="A72" s="24" t="s">
        <v>49</v>
      </c>
      <c r="B72" s="66" t="s">
        <v>294</v>
      </c>
      <c r="C72" s="60">
        <v>2</v>
      </c>
      <c r="D72" s="39" t="s">
        <v>16</v>
      </c>
      <c r="E72" s="61">
        <v>3.62</v>
      </c>
      <c r="F72" s="60">
        <v>21.06</v>
      </c>
      <c r="G72" s="74">
        <f t="shared" si="12"/>
        <v>24.68</v>
      </c>
      <c r="H72" s="74">
        <f t="shared" si="13"/>
        <v>49.36</v>
      </c>
      <c r="I72" s="75">
        <f t="shared" si="14"/>
        <v>4.690987918444249E-05</v>
      </c>
      <c r="J72" s="88" t="s">
        <v>81</v>
      </c>
      <c r="K72" s="89"/>
    </row>
    <row r="73" spans="1:11" s="1" customFormat="1" ht="11.25">
      <c r="A73" s="24" t="s">
        <v>50</v>
      </c>
      <c r="B73" s="66" t="s">
        <v>123</v>
      </c>
      <c r="C73" s="67">
        <v>40</v>
      </c>
      <c r="D73" s="39" t="s">
        <v>32</v>
      </c>
      <c r="E73" s="62">
        <v>7.1</v>
      </c>
      <c r="F73" s="62">
        <v>13.32</v>
      </c>
      <c r="G73" s="74">
        <f t="shared" si="12"/>
        <v>20.42</v>
      </c>
      <c r="H73" s="74">
        <f t="shared" si="13"/>
        <v>816.8000000000001</v>
      </c>
      <c r="I73" s="75">
        <f t="shared" si="14"/>
        <v>0.0007762558613827517</v>
      </c>
      <c r="J73" s="88" t="s">
        <v>81</v>
      </c>
      <c r="K73" s="89"/>
    </row>
    <row r="74" spans="1:11" s="1" customFormat="1" ht="11.25">
      <c r="A74" s="24" t="s">
        <v>224</v>
      </c>
      <c r="B74" s="66" t="s">
        <v>124</v>
      </c>
      <c r="C74" s="67">
        <v>94</v>
      </c>
      <c r="D74" s="18" t="s">
        <v>16</v>
      </c>
      <c r="E74" s="62">
        <v>7.1</v>
      </c>
      <c r="F74" s="62">
        <v>13.32</v>
      </c>
      <c r="G74" s="111">
        <f t="shared" si="12"/>
        <v>20.42</v>
      </c>
      <c r="H74" s="111">
        <f t="shared" si="13"/>
        <v>1919.4800000000002</v>
      </c>
      <c r="I74" s="112">
        <f t="shared" si="14"/>
        <v>0.0018242012742494666</v>
      </c>
      <c r="J74" s="90" t="s">
        <v>81</v>
      </c>
      <c r="K74" s="89"/>
    </row>
    <row r="75" spans="1:11" s="1" customFormat="1" ht="11.25">
      <c r="A75" s="24" t="s">
        <v>311</v>
      </c>
      <c r="B75" s="113" t="s">
        <v>223</v>
      </c>
      <c r="C75" s="42">
        <v>3500</v>
      </c>
      <c r="D75" s="114" t="s">
        <v>1</v>
      </c>
      <c r="E75" s="62">
        <v>2.77</v>
      </c>
      <c r="F75" s="41">
        <v>15.74</v>
      </c>
      <c r="G75" s="111">
        <f t="shared" si="12"/>
        <v>18.51</v>
      </c>
      <c r="H75" s="111">
        <f t="shared" si="13"/>
        <v>64785.00000000001</v>
      </c>
      <c r="I75" s="112">
        <f t="shared" si="14"/>
        <v>0.06156921642958077</v>
      </c>
      <c r="J75" s="90" t="s">
        <v>65</v>
      </c>
      <c r="K75" s="89">
        <v>72308</v>
      </c>
    </row>
    <row r="76" spans="1:11" s="1" customFormat="1" ht="11.25">
      <c r="A76" s="24" t="s">
        <v>312</v>
      </c>
      <c r="B76" s="113" t="s">
        <v>301</v>
      </c>
      <c r="C76" s="42">
        <v>500</v>
      </c>
      <c r="D76" s="114" t="s">
        <v>1</v>
      </c>
      <c r="E76" s="62">
        <v>2.9</v>
      </c>
      <c r="F76" s="41">
        <v>16.44</v>
      </c>
      <c r="G76" s="111">
        <f>F76+E76</f>
        <v>19.34</v>
      </c>
      <c r="H76" s="111">
        <f>G76*C76</f>
        <v>9670</v>
      </c>
      <c r="I76" s="112">
        <f>H76/$H$7</f>
        <v>0.009190002668427042</v>
      </c>
      <c r="J76" s="90" t="s">
        <v>65</v>
      </c>
      <c r="K76" s="89">
        <v>72309</v>
      </c>
    </row>
    <row r="77" spans="1:11" s="1" customFormat="1" ht="12" customHeight="1">
      <c r="A77" s="24" t="s">
        <v>313</v>
      </c>
      <c r="B77" s="113" t="s">
        <v>29</v>
      </c>
      <c r="C77" s="42">
        <v>200</v>
      </c>
      <c r="D77" s="114" t="s">
        <v>1</v>
      </c>
      <c r="E77" s="62">
        <v>0.66</v>
      </c>
      <c r="F77" s="41">
        <v>3.77</v>
      </c>
      <c r="G77" s="111">
        <f t="shared" si="12"/>
        <v>4.43</v>
      </c>
      <c r="H77" s="111">
        <f t="shared" si="13"/>
        <v>886</v>
      </c>
      <c r="I77" s="112">
        <f t="shared" si="14"/>
        <v>0.0008420209270141013</v>
      </c>
      <c r="J77" s="90" t="s">
        <v>65</v>
      </c>
      <c r="K77" s="89">
        <v>72934</v>
      </c>
    </row>
    <row r="78" spans="1:11" s="1" customFormat="1" ht="13.5" customHeight="1">
      <c r="A78" s="24" t="s">
        <v>314</v>
      </c>
      <c r="B78" s="38" t="s">
        <v>302</v>
      </c>
      <c r="C78" s="18">
        <v>200</v>
      </c>
      <c r="D78" s="39" t="s">
        <v>1</v>
      </c>
      <c r="E78" s="61">
        <v>2.95</v>
      </c>
      <c r="F78" s="61">
        <v>16.73</v>
      </c>
      <c r="G78" s="74">
        <f>F78+E78</f>
        <v>19.68</v>
      </c>
      <c r="H78" s="74">
        <f>G78*C78</f>
        <v>3936</v>
      </c>
      <c r="I78" s="75">
        <f>H78/$H$7</f>
        <v>0.0037406256983380393</v>
      </c>
      <c r="J78" s="87" t="s">
        <v>65</v>
      </c>
      <c r="K78" s="108">
        <v>55866</v>
      </c>
    </row>
    <row r="79" spans="1:11" s="1" customFormat="1" ht="13.5" customHeight="1">
      <c r="A79" s="24" t="s">
        <v>315</v>
      </c>
      <c r="B79" s="38" t="s">
        <v>243</v>
      </c>
      <c r="C79" s="18">
        <v>1000</v>
      </c>
      <c r="D79" s="39" t="s">
        <v>1</v>
      </c>
      <c r="E79" s="61">
        <v>2.95</v>
      </c>
      <c r="F79" s="61">
        <v>16.73</v>
      </c>
      <c r="G79" s="74">
        <f>F79+E79</f>
        <v>19.68</v>
      </c>
      <c r="H79" s="74">
        <f>G79*C79</f>
        <v>19680</v>
      </c>
      <c r="I79" s="75">
        <f>H79/$H$7</f>
        <v>0.018703128491690195</v>
      </c>
      <c r="J79" s="87" t="s">
        <v>65</v>
      </c>
      <c r="K79" s="108">
        <v>55866</v>
      </c>
    </row>
    <row r="80" spans="1:11" s="1" customFormat="1" ht="13.5" customHeight="1">
      <c r="A80" s="24" t="s">
        <v>316</v>
      </c>
      <c r="B80" s="38" t="s">
        <v>244</v>
      </c>
      <c r="C80" s="18">
        <v>200</v>
      </c>
      <c r="D80" s="39" t="s">
        <v>1</v>
      </c>
      <c r="E80" s="61">
        <v>4.66</v>
      </c>
      <c r="F80" s="61">
        <v>26.42</v>
      </c>
      <c r="G80" s="74">
        <f>F80+E80</f>
        <v>31.080000000000002</v>
      </c>
      <c r="H80" s="74">
        <f>G80*C80</f>
        <v>6216</v>
      </c>
      <c r="I80" s="75">
        <f>H80/$H$7</f>
        <v>0.005907451560180196</v>
      </c>
      <c r="J80" s="87" t="s">
        <v>65</v>
      </c>
      <c r="K80" s="108">
        <v>83408</v>
      </c>
    </row>
    <row r="81" spans="1:11" s="1" customFormat="1" ht="13.5" customHeight="1">
      <c r="A81" s="24" t="s">
        <v>317</v>
      </c>
      <c r="B81" s="38" t="s">
        <v>125</v>
      </c>
      <c r="C81" s="18">
        <v>400</v>
      </c>
      <c r="D81" s="39" t="s">
        <v>1</v>
      </c>
      <c r="E81" s="61">
        <v>6.67</v>
      </c>
      <c r="F81" s="61">
        <v>37.84</v>
      </c>
      <c r="G81" s="74">
        <f t="shared" si="12"/>
        <v>44.510000000000005</v>
      </c>
      <c r="H81" s="74">
        <f t="shared" si="13"/>
        <v>17804.000000000004</v>
      </c>
      <c r="I81" s="75">
        <f t="shared" si="14"/>
        <v>0.01692024896677095</v>
      </c>
      <c r="J81" s="87" t="s">
        <v>65</v>
      </c>
      <c r="K81" s="108">
        <v>55868</v>
      </c>
    </row>
    <row r="82" spans="1:11" s="1" customFormat="1" ht="11.25" customHeight="1">
      <c r="A82" s="17">
        <v>5</v>
      </c>
      <c r="B82" s="25" t="s">
        <v>45</v>
      </c>
      <c r="C82" s="79"/>
      <c r="D82" s="79"/>
      <c r="E82" s="79"/>
      <c r="F82" s="79"/>
      <c r="G82" s="79"/>
      <c r="H82" s="79"/>
      <c r="I82" s="79"/>
      <c r="J82" s="91"/>
      <c r="K82" s="96"/>
    </row>
    <row r="83" spans="1:11" s="1" customFormat="1" ht="11.25" customHeight="1">
      <c r="A83" s="24" t="s">
        <v>166</v>
      </c>
      <c r="B83" s="33" t="s">
        <v>126</v>
      </c>
      <c r="C83" s="18">
        <v>20</v>
      </c>
      <c r="D83" s="18" t="s">
        <v>16</v>
      </c>
      <c r="E83" s="62">
        <v>1.68</v>
      </c>
      <c r="F83" s="62">
        <v>9.53</v>
      </c>
      <c r="G83" s="62">
        <f aca="true" t="shared" si="15" ref="G83:G91">F83+E83</f>
        <v>11.209999999999999</v>
      </c>
      <c r="H83" s="62">
        <f aca="true" t="shared" si="16" ref="H83:H91">G83*C83</f>
        <v>224.2</v>
      </c>
      <c r="I83" s="73">
        <f aca="true" t="shared" si="17" ref="I83:I91">H83/$H$7</f>
        <v>0.0002130712097478121</v>
      </c>
      <c r="J83" s="90" t="s">
        <v>65</v>
      </c>
      <c r="K83" s="89" t="s">
        <v>212</v>
      </c>
    </row>
    <row r="84" spans="1:11" s="1" customFormat="1" ht="11.25" customHeight="1">
      <c r="A84" s="24" t="s">
        <v>167</v>
      </c>
      <c r="B84" s="33" t="s">
        <v>127</v>
      </c>
      <c r="C84" s="18">
        <v>58</v>
      </c>
      <c r="D84" s="18" t="s">
        <v>16</v>
      </c>
      <c r="E84" s="62">
        <v>1.68</v>
      </c>
      <c r="F84" s="62">
        <v>9.53</v>
      </c>
      <c r="G84" s="62">
        <f t="shared" si="15"/>
        <v>11.209999999999999</v>
      </c>
      <c r="H84" s="62">
        <f t="shared" si="16"/>
        <v>650.18</v>
      </c>
      <c r="I84" s="73">
        <f t="shared" si="17"/>
        <v>0.000617906508268655</v>
      </c>
      <c r="J84" s="90" t="s">
        <v>65</v>
      </c>
      <c r="K84" s="89" t="s">
        <v>212</v>
      </c>
    </row>
    <row r="85" spans="1:11" s="1" customFormat="1" ht="11.25" customHeight="1">
      <c r="A85" s="24" t="s">
        <v>168</v>
      </c>
      <c r="B85" s="33" t="s">
        <v>128</v>
      </c>
      <c r="C85" s="18">
        <v>47</v>
      </c>
      <c r="D85" s="18" t="s">
        <v>16</v>
      </c>
      <c r="E85" s="62">
        <v>11.05</v>
      </c>
      <c r="F85" s="62">
        <v>62.63</v>
      </c>
      <c r="G85" s="62">
        <f>F85+E85</f>
        <v>73.68</v>
      </c>
      <c r="H85" s="62">
        <f>G85*C85</f>
        <v>3462.9600000000005</v>
      </c>
      <c r="I85" s="73">
        <f>H85/$H$7</f>
        <v>0.0032910663537389986</v>
      </c>
      <c r="J85" s="90" t="s">
        <v>65</v>
      </c>
      <c r="K85" s="89" t="s">
        <v>75</v>
      </c>
    </row>
    <row r="86" spans="1:11" s="1" customFormat="1" ht="11.25" customHeight="1">
      <c r="A86" s="24" t="s">
        <v>169</v>
      </c>
      <c r="B86" s="33" t="s">
        <v>129</v>
      </c>
      <c r="C86" s="18">
        <v>10</v>
      </c>
      <c r="D86" s="18" t="s">
        <v>16</v>
      </c>
      <c r="E86" s="62">
        <v>11.05</v>
      </c>
      <c r="F86" s="62">
        <v>62.63</v>
      </c>
      <c r="G86" s="62">
        <f t="shared" si="15"/>
        <v>73.68</v>
      </c>
      <c r="H86" s="62">
        <f t="shared" si="16"/>
        <v>736.8000000000001</v>
      </c>
      <c r="I86" s="73">
        <f t="shared" si="17"/>
        <v>0.0007002268837742549</v>
      </c>
      <c r="J86" s="90" t="s">
        <v>65</v>
      </c>
      <c r="K86" s="89" t="s">
        <v>75</v>
      </c>
    </row>
    <row r="87" spans="1:11" s="1" customFormat="1" ht="11.25" customHeight="1">
      <c r="A87" s="24" t="s">
        <v>170</v>
      </c>
      <c r="B87" s="33" t="s">
        <v>130</v>
      </c>
      <c r="C87" s="18">
        <v>25</v>
      </c>
      <c r="D87" s="18" t="s">
        <v>16</v>
      </c>
      <c r="E87" s="62">
        <v>11.05</v>
      </c>
      <c r="F87" s="62">
        <v>62.63</v>
      </c>
      <c r="G87" s="62">
        <f t="shared" si="15"/>
        <v>73.68</v>
      </c>
      <c r="H87" s="62">
        <f t="shared" si="16"/>
        <v>1842.0000000000002</v>
      </c>
      <c r="I87" s="73">
        <f t="shared" si="17"/>
        <v>0.0017505672094356374</v>
      </c>
      <c r="J87" s="90" t="s">
        <v>65</v>
      </c>
      <c r="K87" s="89" t="s">
        <v>75</v>
      </c>
    </row>
    <row r="88" spans="1:11" s="1" customFormat="1" ht="11.25" customHeight="1">
      <c r="A88" s="24" t="s">
        <v>171</v>
      </c>
      <c r="B88" s="33" t="s">
        <v>297</v>
      </c>
      <c r="C88" s="18">
        <v>1</v>
      </c>
      <c r="D88" s="18" t="s">
        <v>16</v>
      </c>
      <c r="E88" s="62">
        <v>14.89</v>
      </c>
      <c r="F88" s="62">
        <v>84.4</v>
      </c>
      <c r="G88" s="62">
        <f t="shared" si="15"/>
        <v>99.29</v>
      </c>
      <c r="H88" s="62">
        <f t="shared" si="16"/>
        <v>99.29</v>
      </c>
      <c r="I88" s="73">
        <f t="shared" si="17"/>
        <v>9.436146483434551E-05</v>
      </c>
      <c r="J88" s="90" t="s">
        <v>65</v>
      </c>
      <c r="K88" s="89" t="s">
        <v>82</v>
      </c>
    </row>
    <row r="89" spans="1:11" s="47" customFormat="1" ht="14.25" customHeight="1">
      <c r="A89" s="24" t="s">
        <v>172</v>
      </c>
      <c r="B89" s="48" t="s">
        <v>296</v>
      </c>
      <c r="C89" s="45">
        <v>1</v>
      </c>
      <c r="D89" s="65" t="s">
        <v>16</v>
      </c>
      <c r="E89" s="62">
        <v>43.05</v>
      </c>
      <c r="F89" s="62">
        <v>243.96</v>
      </c>
      <c r="G89" s="63">
        <f>F89+E89</f>
        <v>287.01</v>
      </c>
      <c r="H89" s="63">
        <f>G89*C89</f>
        <v>287.01</v>
      </c>
      <c r="I89" s="64">
        <f>H89/$H$7</f>
        <v>0.00027276346079268307</v>
      </c>
      <c r="J89" s="88" t="s">
        <v>65</v>
      </c>
      <c r="K89" s="89" t="s">
        <v>80</v>
      </c>
    </row>
    <row r="90" spans="1:11" s="47" customFormat="1" ht="14.25" customHeight="1">
      <c r="A90" s="24" t="s">
        <v>173</v>
      </c>
      <c r="B90" s="48" t="s">
        <v>295</v>
      </c>
      <c r="C90" s="45">
        <v>1</v>
      </c>
      <c r="D90" s="65" t="s">
        <v>16</v>
      </c>
      <c r="E90" s="62">
        <v>112.02</v>
      </c>
      <c r="F90" s="62">
        <v>634.79</v>
      </c>
      <c r="G90" s="63">
        <f>F90+E90</f>
        <v>746.81</v>
      </c>
      <c r="H90" s="63">
        <f>G90*C90</f>
        <v>746.81</v>
      </c>
      <c r="I90" s="64">
        <f>H90/$H$7</f>
        <v>0.000709740009597518</v>
      </c>
      <c r="J90" s="94" t="s">
        <v>65</v>
      </c>
      <c r="K90" s="95" t="s">
        <v>324</v>
      </c>
    </row>
    <row r="91" spans="1:11" s="1" customFormat="1" ht="11.25" customHeight="1">
      <c r="A91" s="24" t="s">
        <v>318</v>
      </c>
      <c r="B91" s="33" t="s">
        <v>245</v>
      </c>
      <c r="C91" s="18">
        <v>8</v>
      </c>
      <c r="D91" s="18" t="s">
        <v>16</v>
      </c>
      <c r="E91" s="62">
        <v>53.53</v>
      </c>
      <c r="F91" s="62">
        <v>77.87</v>
      </c>
      <c r="G91" s="62">
        <f t="shared" si="15"/>
        <v>131.4</v>
      </c>
      <c r="H91" s="62">
        <f t="shared" si="16"/>
        <v>1051.2</v>
      </c>
      <c r="I91" s="73">
        <f t="shared" si="17"/>
        <v>0.000999020765775647</v>
      </c>
      <c r="J91" s="90" t="s">
        <v>68</v>
      </c>
      <c r="K91" s="89">
        <v>71062</v>
      </c>
    </row>
    <row r="92" spans="1:11" s="1" customFormat="1" ht="12" customHeight="1">
      <c r="A92" s="17">
        <v>6</v>
      </c>
      <c r="B92" s="25" t="s">
        <v>26</v>
      </c>
      <c r="C92" s="21"/>
      <c r="D92" s="21"/>
      <c r="E92" s="22"/>
      <c r="F92" s="22"/>
      <c r="G92" s="69"/>
      <c r="H92" s="69"/>
      <c r="I92" s="70"/>
      <c r="J92" s="91"/>
      <c r="K92" s="96"/>
    </row>
    <row r="93" spans="1:11" s="1" customFormat="1" ht="11.25">
      <c r="A93" s="24" t="s">
        <v>99</v>
      </c>
      <c r="B93" s="34" t="s">
        <v>339</v>
      </c>
      <c r="C93" s="41">
        <v>20</v>
      </c>
      <c r="D93" s="18" t="s">
        <v>1</v>
      </c>
      <c r="E93" s="62">
        <v>3.31</v>
      </c>
      <c r="F93" s="62">
        <v>3.59</v>
      </c>
      <c r="G93" s="62">
        <f>F93+E93</f>
        <v>6.9</v>
      </c>
      <c r="H93" s="62">
        <f>G93*C93</f>
        <v>138</v>
      </c>
      <c r="I93" s="73">
        <f>H93/$H$7</f>
        <v>0.00013114998637465687</v>
      </c>
      <c r="J93" s="90" t="s">
        <v>68</v>
      </c>
      <c r="K93" s="41">
        <v>70561</v>
      </c>
    </row>
    <row r="94" spans="1:11" s="1" customFormat="1" ht="11.25">
      <c r="A94" s="24" t="s">
        <v>174</v>
      </c>
      <c r="B94" s="34" t="s">
        <v>131</v>
      </c>
      <c r="C94" s="41">
        <v>1000</v>
      </c>
      <c r="D94" s="18" t="s">
        <v>1</v>
      </c>
      <c r="E94" s="62">
        <v>0.3</v>
      </c>
      <c r="F94" s="62">
        <v>1.69</v>
      </c>
      <c r="G94" s="62">
        <f>F94+E94</f>
        <v>1.99</v>
      </c>
      <c r="H94" s="62">
        <f>G94*C94</f>
        <v>1990</v>
      </c>
      <c r="I94" s="73">
        <f>H94/$H$7</f>
        <v>0.0018912208180113562</v>
      </c>
      <c r="J94" s="88" t="s">
        <v>65</v>
      </c>
      <c r="K94" s="89" t="s">
        <v>213</v>
      </c>
    </row>
    <row r="95" spans="1:11" s="1" customFormat="1" ht="11.25">
      <c r="A95" s="24" t="s">
        <v>175</v>
      </c>
      <c r="B95" s="34" t="s">
        <v>132</v>
      </c>
      <c r="C95" s="41">
        <v>1000</v>
      </c>
      <c r="D95" s="18" t="s">
        <v>1</v>
      </c>
      <c r="E95" s="62">
        <v>0.3</v>
      </c>
      <c r="F95" s="62">
        <v>1.69</v>
      </c>
      <c r="G95" s="62">
        <f>F95+E95</f>
        <v>1.99</v>
      </c>
      <c r="H95" s="62">
        <f>G95*C95</f>
        <v>1990</v>
      </c>
      <c r="I95" s="73">
        <f>H95/$H$7</f>
        <v>0.0018912208180113562</v>
      </c>
      <c r="J95" s="88" t="s">
        <v>65</v>
      </c>
      <c r="K95" s="89" t="s">
        <v>213</v>
      </c>
    </row>
    <row r="96" spans="1:11" s="1" customFormat="1" ht="11.25">
      <c r="A96" s="24" t="s">
        <v>176</v>
      </c>
      <c r="B96" s="34" t="s">
        <v>273</v>
      </c>
      <c r="C96" s="41">
        <v>1000</v>
      </c>
      <c r="D96" s="18" t="s">
        <v>1</v>
      </c>
      <c r="E96" s="62">
        <v>0.3</v>
      </c>
      <c r="F96" s="62">
        <v>1.69</v>
      </c>
      <c r="G96" s="62">
        <f>F96+E96</f>
        <v>1.99</v>
      </c>
      <c r="H96" s="62">
        <f>G96*C96</f>
        <v>1990</v>
      </c>
      <c r="I96" s="73">
        <f>H96/$H$7</f>
        <v>0.0018912208180113562</v>
      </c>
      <c r="J96" s="88" t="s">
        <v>65</v>
      </c>
      <c r="K96" s="89" t="s">
        <v>213</v>
      </c>
    </row>
    <row r="97" spans="1:11" s="1" customFormat="1" ht="11.25">
      <c r="A97" s="24" t="s">
        <v>177</v>
      </c>
      <c r="B97" s="34" t="s">
        <v>133</v>
      </c>
      <c r="C97" s="41">
        <v>200</v>
      </c>
      <c r="D97" s="18" t="s">
        <v>1</v>
      </c>
      <c r="E97" s="62">
        <v>0.3</v>
      </c>
      <c r="F97" s="62">
        <v>1.69</v>
      </c>
      <c r="G97" s="62">
        <f>F97+E97</f>
        <v>1.99</v>
      </c>
      <c r="H97" s="62">
        <f>G97*C97</f>
        <v>398</v>
      </c>
      <c r="I97" s="73">
        <f>H97/$H$7</f>
        <v>0.00037824416360227124</v>
      </c>
      <c r="J97" s="88" t="s">
        <v>65</v>
      </c>
      <c r="K97" s="89" t="s">
        <v>213</v>
      </c>
    </row>
    <row r="98" spans="1:11" s="1" customFormat="1" ht="11.25">
      <c r="A98" s="24" t="s">
        <v>178</v>
      </c>
      <c r="B98" s="34" t="s">
        <v>33</v>
      </c>
      <c r="C98" s="41">
        <v>16000</v>
      </c>
      <c r="D98" s="18" t="s">
        <v>1</v>
      </c>
      <c r="E98" s="62">
        <v>0.4</v>
      </c>
      <c r="F98" s="62">
        <v>2.23</v>
      </c>
      <c r="G98" s="62">
        <f aca="true" t="shared" si="18" ref="G98:G119">F98+E98</f>
        <v>2.63</v>
      </c>
      <c r="H98" s="62">
        <f aca="true" t="shared" si="19" ref="H98:H119">G98*C98</f>
        <v>42080</v>
      </c>
      <c r="I98" s="73">
        <f aca="true" t="shared" si="20" ref="I98:I116">H98/$H$7</f>
        <v>0.03999124222206928</v>
      </c>
      <c r="J98" s="88" t="s">
        <v>65</v>
      </c>
      <c r="K98" s="89" t="s">
        <v>83</v>
      </c>
    </row>
    <row r="99" spans="1:11" s="1" customFormat="1" ht="11.25">
      <c r="A99" s="24" t="s">
        <v>179</v>
      </c>
      <c r="B99" s="34" t="s">
        <v>43</v>
      </c>
      <c r="C99" s="41">
        <v>9500</v>
      </c>
      <c r="D99" s="18" t="s">
        <v>1</v>
      </c>
      <c r="E99" s="62">
        <v>0.4</v>
      </c>
      <c r="F99" s="62">
        <v>2.23</v>
      </c>
      <c r="G99" s="62">
        <f t="shared" si="18"/>
        <v>2.63</v>
      </c>
      <c r="H99" s="62">
        <f t="shared" si="19"/>
        <v>24985</v>
      </c>
      <c r="I99" s="73">
        <f t="shared" si="20"/>
        <v>0.023744800069353637</v>
      </c>
      <c r="J99" s="88" t="s">
        <v>65</v>
      </c>
      <c r="K99" s="89" t="s">
        <v>83</v>
      </c>
    </row>
    <row r="100" spans="1:11" s="1" customFormat="1" ht="11.25">
      <c r="A100" s="24" t="s">
        <v>180</v>
      </c>
      <c r="B100" s="34" t="s">
        <v>274</v>
      </c>
      <c r="C100" s="41">
        <v>9500</v>
      </c>
      <c r="D100" s="18" t="s">
        <v>1</v>
      </c>
      <c r="E100" s="62">
        <v>0.4</v>
      </c>
      <c r="F100" s="62">
        <v>2.23</v>
      </c>
      <c r="G100" s="62">
        <f t="shared" si="18"/>
        <v>2.63</v>
      </c>
      <c r="H100" s="62">
        <f t="shared" si="19"/>
        <v>24985</v>
      </c>
      <c r="I100" s="73">
        <f t="shared" si="20"/>
        <v>0.023744800069353637</v>
      </c>
      <c r="J100" s="88" t="s">
        <v>65</v>
      </c>
      <c r="K100" s="89" t="s">
        <v>83</v>
      </c>
    </row>
    <row r="101" spans="1:11" s="1" customFormat="1" ht="11.25">
      <c r="A101" s="24" t="s">
        <v>181</v>
      </c>
      <c r="B101" s="34" t="s">
        <v>44</v>
      </c>
      <c r="C101" s="41">
        <v>400</v>
      </c>
      <c r="D101" s="18" t="s">
        <v>1</v>
      </c>
      <c r="E101" s="62">
        <v>0.4</v>
      </c>
      <c r="F101" s="62">
        <v>2.23</v>
      </c>
      <c r="G101" s="62">
        <f t="shared" si="18"/>
        <v>2.63</v>
      </c>
      <c r="H101" s="62">
        <f t="shared" si="19"/>
        <v>1052</v>
      </c>
      <c r="I101" s="73">
        <f t="shared" si="20"/>
        <v>0.000999781055551732</v>
      </c>
      <c r="J101" s="88" t="s">
        <v>65</v>
      </c>
      <c r="K101" s="89" t="s">
        <v>83</v>
      </c>
    </row>
    <row r="102" spans="1:11" s="1" customFormat="1" ht="11.25">
      <c r="A102" s="24" t="s">
        <v>39</v>
      </c>
      <c r="B102" s="34" t="s">
        <v>134</v>
      </c>
      <c r="C102" s="18">
        <v>2100</v>
      </c>
      <c r="D102" s="18" t="s">
        <v>1</v>
      </c>
      <c r="E102" s="62">
        <v>0.58</v>
      </c>
      <c r="F102" s="62">
        <v>3.28</v>
      </c>
      <c r="G102" s="62">
        <f t="shared" si="18"/>
        <v>3.86</v>
      </c>
      <c r="H102" s="62">
        <f t="shared" si="19"/>
        <v>8106</v>
      </c>
      <c r="I102" s="73">
        <f t="shared" si="20"/>
        <v>0.007703636156180932</v>
      </c>
      <c r="J102" s="88" t="s">
        <v>65</v>
      </c>
      <c r="K102" s="89" t="s">
        <v>214</v>
      </c>
    </row>
    <row r="103" spans="1:11" s="1" customFormat="1" ht="11.25">
      <c r="A103" s="24" t="s">
        <v>40</v>
      </c>
      <c r="B103" s="34" t="s">
        <v>135</v>
      </c>
      <c r="C103" s="18">
        <v>700</v>
      </c>
      <c r="D103" s="18" t="s">
        <v>1</v>
      </c>
      <c r="E103" s="62">
        <v>0.58</v>
      </c>
      <c r="F103" s="62">
        <v>3.28</v>
      </c>
      <c r="G103" s="62">
        <f t="shared" si="18"/>
        <v>3.86</v>
      </c>
      <c r="H103" s="62">
        <f t="shared" si="19"/>
        <v>2702</v>
      </c>
      <c r="I103" s="73">
        <f t="shared" si="20"/>
        <v>0.0025678787187269772</v>
      </c>
      <c r="J103" s="88" t="s">
        <v>65</v>
      </c>
      <c r="K103" s="89" t="s">
        <v>214</v>
      </c>
    </row>
    <row r="104" spans="1:11" s="1" customFormat="1" ht="11.25">
      <c r="A104" s="24" t="s">
        <v>41</v>
      </c>
      <c r="B104" s="34" t="s">
        <v>136</v>
      </c>
      <c r="C104" s="18">
        <v>700</v>
      </c>
      <c r="D104" s="18" t="s">
        <v>1</v>
      </c>
      <c r="E104" s="62">
        <v>0.58</v>
      </c>
      <c r="F104" s="62">
        <v>3.28</v>
      </c>
      <c r="G104" s="62">
        <f t="shared" si="18"/>
        <v>3.86</v>
      </c>
      <c r="H104" s="62">
        <f t="shared" si="19"/>
        <v>2702</v>
      </c>
      <c r="I104" s="73">
        <f t="shared" si="20"/>
        <v>0.0025678787187269772</v>
      </c>
      <c r="J104" s="88" t="s">
        <v>65</v>
      </c>
      <c r="K104" s="89" t="s">
        <v>214</v>
      </c>
    </row>
    <row r="105" spans="1:11" s="1" customFormat="1" ht="11.25">
      <c r="A105" s="24" t="s">
        <v>58</v>
      </c>
      <c r="B105" s="34" t="s">
        <v>34</v>
      </c>
      <c r="C105" s="18">
        <v>8400</v>
      </c>
      <c r="D105" s="18" t="s">
        <v>1</v>
      </c>
      <c r="E105" s="62">
        <v>0.78</v>
      </c>
      <c r="F105" s="62">
        <v>4.46</v>
      </c>
      <c r="G105" s="62">
        <f t="shared" si="18"/>
        <v>5.24</v>
      </c>
      <c r="H105" s="62">
        <f t="shared" si="19"/>
        <v>44016</v>
      </c>
      <c r="I105" s="73">
        <f t="shared" si="20"/>
        <v>0.041831143480194906</v>
      </c>
      <c r="J105" s="88" t="s">
        <v>65</v>
      </c>
      <c r="K105" s="89" t="s">
        <v>215</v>
      </c>
    </row>
    <row r="106" spans="1:11" s="1" customFormat="1" ht="11.25">
      <c r="A106" s="24" t="s">
        <v>59</v>
      </c>
      <c r="B106" s="34" t="s">
        <v>35</v>
      </c>
      <c r="C106" s="18">
        <v>2800</v>
      </c>
      <c r="D106" s="18" t="s">
        <v>1</v>
      </c>
      <c r="E106" s="62">
        <v>0.78</v>
      </c>
      <c r="F106" s="62">
        <v>4.46</v>
      </c>
      <c r="G106" s="62">
        <f t="shared" si="18"/>
        <v>5.24</v>
      </c>
      <c r="H106" s="62">
        <f t="shared" si="19"/>
        <v>14672</v>
      </c>
      <c r="I106" s="73">
        <f t="shared" si="20"/>
        <v>0.0139437144933983</v>
      </c>
      <c r="J106" s="88" t="s">
        <v>65</v>
      </c>
      <c r="K106" s="89" t="s">
        <v>215</v>
      </c>
    </row>
    <row r="107" spans="1:11" s="1" customFormat="1" ht="11.25">
      <c r="A107" s="24" t="s">
        <v>60</v>
      </c>
      <c r="B107" s="34" t="s">
        <v>36</v>
      </c>
      <c r="C107" s="18">
        <v>2800</v>
      </c>
      <c r="D107" s="18" t="s">
        <v>1</v>
      </c>
      <c r="E107" s="62">
        <v>0.78</v>
      </c>
      <c r="F107" s="62">
        <v>4.46</v>
      </c>
      <c r="G107" s="62">
        <f t="shared" si="18"/>
        <v>5.24</v>
      </c>
      <c r="H107" s="62">
        <f t="shared" si="19"/>
        <v>14672</v>
      </c>
      <c r="I107" s="73">
        <f t="shared" si="20"/>
        <v>0.0139437144933983</v>
      </c>
      <c r="J107" s="90" t="s">
        <v>65</v>
      </c>
      <c r="K107" s="89" t="s">
        <v>215</v>
      </c>
    </row>
    <row r="108" spans="1:11" s="1" customFormat="1" ht="11.25">
      <c r="A108" s="24" t="s">
        <v>61</v>
      </c>
      <c r="B108" s="34" t="s">
        <v>137</v>
      </c>
      <c r="C108" s="18">
        <v>10000</v>
      </c>
      <c r="D108" s="18" t="s">
        <v>1</v>
      </c>
      <c r="E108" s="62">
        <v>1.21</v>
      </c>
      <c r="F108" s="62">
        <v>6.86</v>
      </c>
      <c r="G108" s="62">
        <f aca="true" t="shared" si="21" ref="G108:G113">F108+E108</f>
        <v>8.07</v>
      </c>
      <c r="H108" s="62">
        <f aca="true" t="shared" si="22" ref="H108:H113">G108*C108</f>
        <v>80700</v>
      </c>
      <c r="I108" s="73">
        <f aca="true" t="shared" si="23" ref="I108:I113">H108/$H$7</f>
        <v>0.07669423116257108</v>
      </c>
      <c r="J108" s="90" t="s">
        <v>65</v>
      </c>
      <c r="K108" s="89" t="s">
        <v>270</v>
      </c>
    </row>
    <row r="109" spans="1:11" s="1" customFormat="1" ht="11.25">
      <c r="A109" s="24" t="s">
        <v>182</v>
      </c>
      <c r="B109" s="34" t="s">
        <v>138</v>
      </c>
      <c r="C109" s="18">
        <v>10000</v>
      </c>
      <c r="D109" s="18" t="s">
        <v>1</v>
      </c>
      <c r="E109" s="62">
        <v>1.21</v>
      </c>
      <c r="F109" s="62">
        <v>6.86</v>
      </c>
      <c r="G109" s="62">
        <f t="shared" si="21"/>
        <v>8.07</v>
      </c>
      <c r="H109" s="62">
        <f t="shared" si="22"/>
        <v>80700</v>
      </c>
      <c r="I109" s="73">
        <f t="shared" si="23"/>
        <v>0.07669423116257108</v>
      </c>
      <c r="J109" s="90" t="s">
        <v>65</v>
      </c>
      <c r="K109" s="89" t="s">
        <v>270</v>
      </c>
    </row>
    <row r="110" spans="1:11" s="1" customFormat="1" ht="11.25">
      <c r="A110" s="24" t="s">
        <v>183</v>
      </c>
      <c r="B110" s="34" t="s">
        <v>139</v>
      </c>
      <c r="C110" s="18">
        <v>10000</v>
      </c>
      <c r="D110" s="18" t="s">
        <v>1</v>
      </c>
      <c r="E110" s="62">
        <v>1.21</v>
      </c>
      <c r="F110" s="62">
        <v>6.86</v>
      </c>
      <c r="G110" s="62">
        <f t="shared" si="21"/>
        <v>8.07</v>
      </c>
      <c r="H110" s="62">
        <f t="shared" si="22"/>
        <v>80700</v>
      </c>
      <c r="I110" s="73">
        <f t="shared" si="23"/>
        <v>0.07669423116257108</v>
      </c>
      <c r="J110" s="90" t="s">
        <v>65</v>
      </c>
      <c r="K110" s="89" t="s">
        <v>270</v>
      </c>
    </row>
    <row r="111" spans="1:11" s="1" customFormat="1" ht="11.25">
      <c r="A111" s="24" t="s">
        <v>184</v>
      </c>
      <c r="B111" s="34" t="s">
        <v>238</v>
      </c>
      <c r="C111" s="18">
        <v>900</v>
      </c>
      <c r="D111" s="18" t="s">
        <v>1</v>
      </c>
      <c r="E111" s="62">
        <v>2.31</v>
      </c>
      <c r="F111" s="62">
        <v>13.11</v>
      </c>
      <c r="G111" s="62">
        <f>F111+E111</f>
        <v>15.42</v>
      </c>
      <c r="H111" s="62">
        <f>G111*C111</f>
        <v>13878</v>
      </c>
      <c r="I111" s="73">
        <f>H111/$H$7</f>
        <v>0.01318912689063397</v>
      </c>
      <c r="J111" s="90" t="s">
        <v>65</v>
      </c>
      <c r="K111" s="89">
        <v>83422</v>
      </c>
    </row>
    <row r="112" spans="1:11" s="1" customFormat="1" ht="11.25">
      <c r="A112" s="24" t="s">
        <v>185</v>
      </c>
      <c r="B112" s="34" t="s">
        <v>239</v>
      </c>
      <c r="C112" s="18">
        <v>300</v>
      </c>
      <c r="D112" s="18" t="s">
        <v>1</v>
      </c>
      <c r="E112" s="62">
        <v>2.31</v>
      </c>
      <c r="F112" s="62">
        <v>13.11</v>
      </c>
      <c r="G112" s="62">
        <f>F112+E112</f>
        <v>15.42</v>
      </c>
      <c r="H112" s="62">
        <f>G112*C112</f>
        <v>4626</v>
      </c>
      <c r="I112" s="73">
        <f>H112/$H$7</f>
        <v>0.004396375630211323</v>
      </c>
      <c r="J112" s="90" t="s">
        <v>65</v>
      </c>
      <c r="K112" s="89">
        <v>83422</v>
      </c>
    </row>
    <row r="113" spans="1:11" s="1" customFormat="1" ht="11.25">
      <c r="A113" s="24" t="s">
        <v>186</v>
      </c>
      <c r="B113" s="34" t="s">
        <v>140</v>
      </c>
      <c r="C113" s="18">
        <v>500</v>
      </c>
      <c r="D113" s="18" t="s">
        <v>1</v>
      </c>
      <c r="E113" s="62">
        <v>1.6</v>
      </c>
      <c r="F113" s="62">
        <v>9.09</v>
      </c>
      <c r="G113" s="62">
        <f t="shared" si="21"/>
        <v>10.69</v>
      </c>
      <c r="H113" s="62">
        <f t="shared" si="22"/>
        <v>5345</v>
      </c>
      <c r="I113" s="73">
        <f t="shared" si="23"/>
        <v>0.005079686066467688</v>
      </c>
      <c r="J113" s="90" t="s">
        <v>65</v>
      </c>
      <c r="K113" s="89">
        <v>83421</v>
      </c>
    </row>
    <row r="114" spans="1:11" s="1" customFormat="1" ht="11.25">
      <c r="A114" s="24" t="s">
        <v>187</v>
      </c>
      <c r="B114" s="34" t="s">
        <v>298</v>
      </c>
      <c r="C114" s="18">
        <v>300</v>
      </c>
      <c r="D114" s="18" t="s">
        <v>1</v>
      </c>
      <c r="E114" s="62">
        <v>5.77</v>
      </c>
      <c r="F114" s="62">
        <v>32.7</v>
      </c>
      <c r="G114" s="62">
        <f t="shared" si="18"/>
        <v>38.47</v>
      </c>
      <c r="H114" s="62">
        <f t="shared" si="19"/>
        <v>11541</v>
      </c>
      <c r="I114" s="73">
        <f t="shared" si="20"/>
        <v>0.01096813038224576</v>
      </c>
      <c r="J114" s="90" t="s">
        <v>65</v>
      </c>
      <c r="K114" s="89">
        <v>83425</v>
      </c>
    </row>
    <row r="115" spans="1:11" s="1" customFormat="1" ht="11.25">
      <c r="A115" s="24" t="s">
        <v>188</v>
      </c>
      <c r="B115" s="34" t="s">
        <v>299</v>
      </c>
      <c r="C115" s="18">
        <v>100</v>
      </c>
      <c r="D115" s="18" t="s">
        <v>1</v>
      </c>
      <c r="E115" s="62">
        <v>5.77</v>
      </c>
      <c r="F115" s="62">
        <v>32.7</v>
      </c>
      <c r="G115" s="62">
        <f t="shared" si="18"/>
        <v>38.47</v>
      </c>
      <c r="H115" s="62">
        <f t="shared" si="19"/>
        <v>3847</v>
      </c>
      <c r="I115" s="73">
        <f t="shared" si="20"/>
        <v>0.0036560434607485867</v>
      </c>
      <c r="J115" s="90" t="s">
        <v>65</v>
      </c>
      <c r="K115" s="89">
        <v>83425</v>
      </c>
    </row>
    <row r="116" spans="1:11" s="1" customFormat="1" ht="11.25">
      <c r="A116" s="24" t="s">
        <v>189</v>
      </c>
      <c r="B116" s="34" t="s">
        <v>300</v>
      </c>
      <c r="C116" s="18">
        <v>100</v>
      </c>
      <c r="D116" s="18" t="s">
        <v>1</v>
      </c>
      <c r="E116" s="62">
        <v>3.12</v>
      </c>
      <c r="F116" s="62">
        <v>17.69</v>
      </c>
      <c r="G116" s="62">
        <f t="shared" si="18"/>
        <v>20.810000000000002</v>
      </c>
      <c r="H116" s="62">
        <f t="shared" si="19"/>
        <v>2081</v>
      </c>
      <c r="I116" s="73">
        <f t="shared" si="20"/>
        <v>0.0019777037800410213</v>
      </c>
      <c r="J116" s="90" t="s">
        <v>65</v>
      </c>
      <c r="K116" s="89">
        <v>83423</v>
      </c>
    </row>
    <row r="117" spans="1:11" s="1" customFormat="1" ht="11.25">
      <c r="A117" s="24" t="s">
        <v>190</v>
      </c>
      <c r="B117" s="34" t="s">
        <v>141</v>
      </c>
      <c r="C117" s="18">
        <v>1400</v>
      </c>
      <c r="D117" s="18" t="s">
        <v>1</v>
      </c>
      <c r="E117" s="62">
        <v>7.91</v>
      </c>
      <c r="F117" s="62">
        <v>70.26</v>
      </c>
      <c r="G117" s="62">
        <f t="shared" si="18"/>
        <v>78.17</v>
      </c>
      <c r="H117" s="62">
        <f t="shared" si="19"/>
        <v>109438</v>
      </c>
      <c r="I117" s="73">
        <f>H117/$H$7</f>
        <v>0.10400574064398332</v>
      </c>
      <c r="J117" s="90" t="s">
        <v>68</v>
      </c>
      <c r="K117" s="89">
        <v>70518</v>
      </c>
    </row>
    <row r="118" spans="1:11" s="1" customFormat="1" ht="11.25">
      <c r="A118" s="24" t="s">
        <v>191</v>
      </c>
      <c r="B118" s="34" t="s">
        <v>142</v>
      </c>
      <c r="C118" s="18">
        <v>500</v>
      </c>
      <c r="D118" s="18" t="s">
        <v>1</v>
      </c>
      <c r="E118" s="62">
        <v>7.91</v>
      </c>
      <c r="F118" s="62">
        <v>70.26</v>
      </c>
      <c r="G118" s="62">
        <f t="shared" si="18"/>
        <v>78.17</v>
      </c>
      <c r="H118" s="62">
        <f t="shared" si="19"/>
        <v>39085</v>
      </c>
      <c r="I118" s="73">
        <f>H118/$H$7</f>
        <v>0.037144907372851185</v>
      </c>
      <c r="J118" s="90" t="s">
        <v>68</v>
      </c>
      <c r="K118" s="89">
        <v>70518</v>
      </c>
    </row>
    <row r="119" spans="1:11" s="1" customFormat="1" ht="11.25">
      <c r="A119" s="24" t="s">
        <v>340</v>
      </c>
      <c r="B119" s="34" t="s">
        <v>143</v>
      </c>
      <c r="C119" s="18">
        <v>500</v>
      </c>
      <c r="D119" s="18" t="s">
        <v>1</v>
      </c>
      <c r="E119" s="62">
        <v>4.38</v>
      </c>
      <c r="F119" s="62">
        <v>36</v>
      </c>
      <c r="G119" s="62">
        <f t="shared" si="18"/>
        <v>40.38</v>
      </c>
      <c r="H119" s="62">
        <f t="shared" si="19"/>
        <v>20190</v>
      </c>
      <c r="I119" s="73">
        <f>H119/$H$7</f>
        <v>0.019187813223944365</v>
      </c>
      <c r="J119" s="90" t="s">
        <v>68</v>
      </c>
      <c r="K119" s="89">
        <v>70515</v>
      </c>
    </row>
    <row r="120" spans="1:11" s="1" customFormat="1" ht="11.25">
      <c r="A120" s="17">
        <v>7</v>
      </c>
      <c r="B120" s="25" t="s">
        <v>31</v>
      </c>
      <c r="C120" s="21"/>
      <c r="D120" s="21"/>
      <c r="E120" s="22"/>
      <c r="F120" s="22"/>
      <c r="G120" s="69"/>
      <c r="H120" s="69"/>
      <c r="I120" s="70"/>
      <c r="J120" s="91"/>
      <c r="K120" s="96"/>
    </row>
    <row r="121" spans="1:11" s="1" customFormat="1" ht="11.25">
      <c r="A121" s="24" t="s">
        <v>192</v>
      </c>
      <c r="B121" s="38" t="s">
        <v>144</v>
      </c>
      <c r="C121" s="41">
        <v>5</v>
      </c>
      <c r="D121" s="39" t="s">
        <v>16</v>
      </c>
      <c r="E121" s="62">
        <v>3.77</v>
      </c>
      <c r="F121" s="62">
        <v>21.42</v>
      </c>
      <c r="G121" s="63">
        <f>F121+E121</f>
        <v>25.19</v>
      </c>
      <c r="H121" s="63">
        <f>G121*C121</f>
        <v>125.95</v>
      </c>
      <c r="I121" s="64">
        <f>H121/$H$7</f>
        <v>0.00011969812162237705</v>
      </c>
      <c r="J121" s="88" t="s">
        <v>216</v>
      </c>
      <c r="K121" s="89"/>
    </row>
    <row r="122" spans="1:11" s="1" customFormat="1" ht="22.5">
      <c r="A122" s="24" t="s">
        <v>193</v>
      </c>
      <c r="B122" s="38" t="s">
        <v>84</v>
      </c>
      <c r="C122" s="41">
        <v>7</v>
      </c>
      <c r="D122" s="39" t="s">
        <v>16</v>
      </c>
      <c r="E122" s="62">
        <v>5.15</v>
      </c>
      <c r="F122" s="62">
        <v>29.21</v>
      </c>
      <c r="G122" s="63">
        <f aca="true" t="shared" si="24" ref="G122:G131">F122+E122</f>
        <v>34.36</v>
      </c>
      <c r="H122" s="63">
        <f aca="true" t="shared" si="25" ref="H122:H131">G122*C122</f>
        <v>240.51999999999998</v>
      </c>
      <c r="I122" s="64">
        <f aca="true" t="shared" si="26" ref="I122:I131">H122/$H$7</f>
        <v>0.00022858112117994542</v>
      </c>
      <c r="J122" s="88" t="s">
        <v>216</v>
      </c>
      <c r="K122" s="89"/>
    </row>
    <row r="123" spans="1:11" s="1" customFormat="1" ht="22.5">
      <c r="A123" s="24" t="s">
        <v>194</v>
      </c>
      <c r="B123" s="38" t="s">
        <v>145</v>
      </c>
      <c r="C123" s="41">
        <v>12</v>
      </c>
      <c r="D123" s="39" t="s">
        <v>16</v>
      </c>
      <c r="E123" s="62">
        <v>6.69</v>
      </c>
      <c r="F123" s="62">
        <v>37.93</v>
      </c>
      <c r="G123" s="63">
        <f t="shared" si="24"/>
        <v>44.62</v>
      </c>
      <c r="H123" s="63">
        <f t="shared" si="25"/>
        <v>535.4399999999999</v>
      </c>
      <c r="I123" s="64">
        <f t="shared" si="26"/>
        <v>0.0005088619471336686</v>
      </c>
      <c r="J123" s="88" t="s">
        <v>216</v>
      </c>
      <c r="K123" s="89"/>
    </row>
    <row r="124" spans="1:11" s="1" customFormat="1" ht="11.25">
      <c r="A124" s="24" t="s">
        <v>195</v>
      </c>
      <c r="B124" s="33" t="s">
        <v>146</v>
      </c>
      <c r="C124" s="41">
        <v>6</v>
      </c>
      <c r="D124" s="39" t="s">
        <v>16</v>
      </c>
      <c r="E124" s="62">
        <v>4.07</v>
      </c>
      <c r="F124" s="62">
        <v>23.09</v>
      </c>
      <c r="G124" s="63">
        <f t="shared" si="24"/>
        <v>27.16</v>
      </c>
      <c r="H124" s="63">
        <f t="shared" si="25"/>
        <v>162.96</v>
      </c>
      <c r="I124" s="64">
        <f t="shared" si="26"/>
        <v>0.00015487102738850786</v>
      </c>
      <c r="J124" s="88" t="s">
        <v>216</v>
      </c>
      <c r="K124" s="89"/>
    </row>
    <row r="125" spans="1:11" s="1" customFormat="1" ht="22.5">
      <c r="A125" s="24" t="s">
        <v>196</v>
      </c>
      <c r="B125" s="33" t="s">
        <v>147</v>
      </c>
      <c r="C125" s="41">
        <v>8</v>
      </c>
      <c r="D125" s="39" t="s">
        <v>32</v>
      </c>
      <c r="E125" s="62">
        <v>1.48</v>
      </c>
      <c r="F125" s="62">
        <v>8.41</v>
      </c>
      <c r="G125" s="63">
        <f t="shared" si="24"/>
        <v>9.89</v>
      </c>
      <c r="H125" s="63">
        <f t="shared" si="25"/>
        <v>79.12</v>
      </c>
      <c r="I125" s="64">
        <f t="shared" si="26"/>
        <v>7.519265885480327E-05</v>
      </c>
      <c r="J125" s="88" t="s">
        <v>65</v>
      </c>
      <c r="K125" s="89">
        <v>72331</v>
      </c>
    </row>
    <row r="126" spans="1:11" s="1" customFormat="1" ht="22.5">
      <c r="A126" s="24" t="s">
        <v>197</v>
      </c>
      <c r="B126" s="33" t="s">
        <v>148</v>
      </c>
      <c r="C126" s="41">
        <v>2</v>
      </c>
      <c r="D126" s="39" t="s">
        <v>32</v>
      </c>
      <c r="E126" s="62">
        <v>1.78</v>
      </c>
      <c r="F126" s="62">
        <v>10.08</v>
      </c>
      <c r="G126" s="63">
        <f t="shared" si="24"/>
        <v>11.86</v>
      </c>
      <c r="H126" s="63">
        <f t="shared" si="25"/>
        <v>23.72</v>
      </c>
      <c r="I126" s="64">
        <f t="shared" si="26"/>
        <v>2.254259186091928E-05</v>
      </c>
      <c r="J126" s="88" t="s">
        <v>65</v>
      </c>
      <c r="K126" s="89">
        <v>72334</v>
      </c>
    </row>
    <row r="127" spans="1:11" s="1" customFormat="1" ht="22.5">
      <c r="A127" s="24" t="s">
        <v>198</v>
      </c>
      <c r="B127" s="33" t="s">
        <v>227</v>
      </c>
      <c r="C127" s="41">
        <v>1</v>
      </c>
      <c r="D127" s="39" t="s">
        <v>32</v>
      </c>
      <c r="E127" s="62">
        <v>5.25</v>
      </c>
      <c r="F127" s="62">
        <v>29.75</v>
      </c>
      <c r="G127" s="63">
        <f>F127+E127</f>
        <v>35</v>
      </c>
      <c r="H127" s="63">
        <f>G127*C127</f>
        <v>35</v>
      </c>
      <c r="I127" s="64">
        <f>H127/$H$7</f>
        <v>3.3262677703717324E-05</v>
      </c>
      <c r="J127" s="88" t="s">
        <v>65</v>
      </c>
      <c r="K127" s="89">
        <v>83465</v>
      </c>
    </row>
    <row r="128" spans="1:11" s="1" customFormat="1" ht="11.25" customHeight="1">
      <c r="A128" s="24" t="s">
        <v>199</v>
      </c>
      <c r="B128" s="38" t="s">
        <v>51</v>
      </c>
      <c r="C128" s="41">
        <v>10</v>
      </c>
      <c r="D128" s="39" t="s">
        <v>32</v>
      </c>
      <c r="E128" s="62">
        <v>0.73</v>
      </c>
      <c r="F128" s="62">
        <v>2.16</v>
      </c>
      <c r="G128" s="63">
        <f t="shared" si="24"/>
        <v>2.89</v>
      </c>
      <c r="H128" s="63">
        <f t="shared" si="25"/>
        <v>28.900000000000002</v>
      </c>
      <c r="I128" s="64">
        <f t="shared" si="26"/>
        <v>2.7465468161069446E-05</v>
      </c>
      <c r="J128" s="88" t="s">
        <v>68</v>
      </c>
      <c r="K128" s="89">
        <v>72430</v>
      </c>
    </row>
    <row r="129" spans="1:11" s="1" customFormat="1" ht="12" customHeight="1">
      <c r="A129" s="24" t="s">
        <v>200</v>
      </c>
      <c r="B129" s="38" t="s">
        <v>85</v>
      </c>
      <c r="C129" s="41">
        <v>12</v>
      </c>
      <c r="D129" s="39" t="s">
        <v>32</v>
      </c>
      <c r="E129" s="62">
        <v>0.73</v>
      </c>
      <c r="F129" s="62">
        <v>2.16</v>
      </c>
      <c r="G129" s="63">
        <f t="shared" si="24"/>
        <v>2.89</v>
      </c>
      <c r="H129" s="63">
        <f t="shared" si="25"/>
        <v>34.68</v>
      </c>
      <c r="I129" s="64">
        <f t="shared" si="26"/>
        <v>3.295856179328333E-05</v>
      </c>
      <c r="J129" s="88" t="s">
        <v>68</v>
      </c>
      <c r="K129" s="89">
        <v>72430</v>
      </c>
    </row>
    <row r="130" spans="1:11" s="1" customFormat="1" ht="11.25" customHeight="1">
      <c r="A130" s="24" t="s">
        <v>201</v>
      </c>
      <c r="B130" s="38" t="s">
        <v>86</v>
      </c>
      <c r="C130" s="41">
        <v>7</v>
      </c>
      <c r="D130" s="39" t="s">
        <v>32</v>
      </c>
      <c r="E130" s="62">
        <v>0.73</v>
      </c>
      <c r="F130" s="62">
        <v>2.15</v>
      </c>
      <c r="G130" s="63">
        <f t="shared" si="24"/>
        <v>2.88</v>
      </c>
      <c r="H130" s="63">
        <f t="shared" si="25"/>
        <v>20.16</v>
      </c>
      <c r="I130" s="64">
        <f t="shared" si="26"/>
        <v>1.9159302357341178E-05</v>
      </c>
      <c r="J130" s="88" t="s">
        <v>68</v>
      </c>
      <c r="K130" s="89">
        <v>72440</v>
      </c>
    </row>
    <row r="131" spans="1:11" s="1" customFormat="1" ht="11.25" customHeight="1">
      <c r="A131" s="24" t="s">
        <v>222</v>
      </c>
      <c r="B131" s="38" t="s">
        <v>149</v>
      </c>
      <c r="C131" s="41">
        <v>12</v>
      </c>
      <c r="D131" s="39" t="s">
        <v>32</v>
      </c>
      <c r="E131" s="62">
        <v>0.73</v>
      </c>
      <c r="F131" s="62">
        <v>2.58</v>
      </c>
      <c r="G131" s="63">
        <f t="shared" si="24"/>
        <v>3.31</v>
      </c>
      <c r="H131" s="63">
        <f t="shared" si="25"/>
        <v>39.72</v>
      </c>
      <c r="I131" s="64">
        <f t="shared" si="26"/>
        <v>3.774838738261863E-05</v>
      </c>
      <c r="J131" s="88" t="s">
        <v>81</v>
      </c>
      <c r="K131" s="89"/>
    </row>
    <row r="132" spans="1:11" s="1" customFormat="1" ht="11.25" customHeight="1">
      <c r="A132" s="17">
        <v>8</v>
      </c>
      <c r="B132" s="25" t="s">
        <v>20</v>
      </c>
      <c r="C132" s="21"/>
      <c r="D132" s="21"/>
      <c r="E132" s="22"/>
      <c r="F132" s="22"/>
      <c r="G132" s="69"/>
      <c r="H132" s="69"/>
      <c r="I132" s="70"/>
      <c r="J132" s="91"/>
      <c r="K132" s="96"/>
    </row>
    <row r="133" spans="1:11" s="1" customFormat="1" ht="67.5">
      <c r="A133" s="24" t="s">
        <v>202</v>
      </c>
      <c r="B133" s="35" t="s">
        <v>150</v>
      </c>
      <c r="C133" s="41">
        <v>185</v>
      </c>
      <c r="D133" s="18" t="s">
        <v>16</v>
      </c>
      <c r="E133" s="18">
        <v>27.15</v>
      </c>
      <c r="F133" s="62">
        <v>155.17</v>
      </c>
      <c r="G133" s="62">
        <f aca="true" t="shared" si="27" ref="G133:G140">F133+E133</f>
        <v>182.32</v>
      </c>
      <c r="H133" s="62">
        <f aca="true" t="shared" si="28" ref="H133:H140">G133*C133</f>
        <v>33729.2</v>
      </c>
      <c r="I133" s="73">
        <f aca="true" t="shared" si="29" ref="I133:I140">H133/$H$7</f>
        <v>0.03205495739440635</v>
      </c>
      <c r="J133" s="90" t="s">
        <v>81</v>
      </c>
      <c r="K133" s="89"/>
    </row>
    <row r="134" spans="1:11" s="1" customFormat="1" ht="78.75">
      <c r="A134" s="24" t="s">
        <v>203</v>
      </c>
      <c r="B134" s="33" t="s">
        <v>303</v>
      </c>
      <c r="C134" s="41">
        <v>41</v>
      </c>
      <c r="D134" s="18" t="s">
        <v>32</v>
      </c>
      <c r="E134" s="18">
        <v>40.68</v>
      </c>
      <c r="F134" s="62">
        <v>271.22</v>
      </c>
      <c r="G134" s="62">
        <f>F134+E134</f>
        <v>311.90000000000003</v>
      </c>
      <c r="H134" s="62">
        <f>G134*C134</f>
        <v>12787.900000000001</v>
      </c>
      <c r="I134" s="73">
        <f>H134/$H$7</f>
        <v>0.012153137034496194</v>
      </c>
      <c r="J134" s="90" t="s">
        <v>81</v>
      </c>
      <c r="K134" s="89"/>
    </row>
    <row r="135" spans="1:11" s="1" customFormat="1" ht="56.25">
      <c r="A135" s="24" t="s">
        <v>204</v>
      </c>
      <c r="B135" s="33" t="s">
        <v>151</v>
      </c>
      <c r="C135" s="41">
        <v>104</v>
      </c>
      <c r="D135" s="18" t="s">
        <v>32</v>
      </c>
      <c r="E135" s="18">
        <v>19.56</v>
      </c>
      <c r="F135" s="62">
        <v>111.79</v>
      </c>
      <c r="G135" s="62">
        <f t="shared" si="27"/>
        <v>131.35</v>
      </c>
      <c r="H135" s="62">
        <f t="shared" si="28"/>
        <v>13660.4</v>
      </c>
      <c r="I135" s="73">
        <f t="shared" si="29"/>
        <v>0.01298232807153886</v>
      </c>
      <c r="J135" s="90" t="s">
        <v>81</v>
      </c>
      <c r="K135" s="89"/>
    </row>
    <row r="136" spans="1:11" s="1" customFormat="1" ht="45">
      <c r="A136" s="24" t="s">
        <v>205</v>
      </c>
      <c r="B136" s="34" t="s">
        <v>152</v>
      </c>
      <c r="C136" s="41">
        <v>7</v>
      </c>
      <c r="D136" s="18" t="s">
        <v>16</v>
      </c>
      <c r="E136" s="18">
        <v>12.35</v>
      </c>
      <c r="F136" s="62">
        <v>70.62</v>
      </c>
      <c r="G136" s="62">
        <f t="shared" si="27"/>
        <v>82.97</v>
      </c>
      <c r="H136" s="62">
        <f t="shared" si="28"/>
        <v>580.79</v>
      </c>
      <c r="I136" s="73">
        <f t="shared" si="29"/>
        <v>0.0005519608738154851</v>
      </c>
      <c r="J136" s="90" t="s">
        <v>81</v>
      </c>
      <c r="K136" s="89"/>
    </row>
    <row r="137" spans="1:11" s="1" customFormat="1" ht="56.25">
      <c r="A137" s="24" t="s">
        <v>206</v>
      </c>
      <c r="B137" s="34" t="s">
        <v>153</v>
      </c>
      <c r="C137" s="41">
        <v>18</v>
      </c>
      <c r="D137" s="18" t="s">
        <v>16</v>
      </c>
      <c r="E137" s="62">
        <v>20.58</v>
      </c>
      <c r="F137" s="41">
        <v>117.64</v>
      </c>
      <c r="G137" s="62">
        <f t="shared" si="27"/>
        <v>138.22</v>
      </c>
      <c r="H137" s="62">
        <f t="shared" si="28"/>
        <v>2487.96</v>
      </c>
      <c r="I137" s="73">
        <f t="shared" si="29"/>
        <v>0.002364463189135444</v>
      </c>
      <c r="J137" s="90" t="s">
        <v>81</v>
      </c>
      <c r="K137" s="89"/>
    </row>
    <row r="138" spans="1:11" s="1" customFormat="1" ht="22.5">
      <c r="A138" s="24" t="s">
        <v>207</v>
      </c>
      <c r="B138" s="34" t="s">
        <v>154</v>
      </c>
      <c r="C138" s="41">
        <v>17</v>
      </c>
      <c r="D138" s="18" t="s">
        <v>16</v>
      </c>
      <c r="E138" s="18">
        <v>10.5</v>
      </c>
      <c r="F138" s="62">
        <v>35</v>
      </c>
      <c r="G138" s="62">
        <f t="shared" si="27"/>
        <v>45.5</v>
      </c>
      <c r="H138" s="62">
        <f t="shared" si="28"/>
        <v>773.5</v>
      </c>
      <c r="I138" s="73">
        <f t="shared" si="29"/>
        <v>0.0007351051772521527</v>
      </c>
      <c r="J138" s="90" t="s">
        <v>81</v>
      </c>
      <c r="K138" s="89"/>
    </row>
    <row r="139" spans="1:11" s="1" customFormat="1" ht="56.25">
      <c r="A139" s="24" t="s">
        <v>267</v>
      </c>
      <c r="B139" s="34" t="s">
        <v>241</v>
      </c>
      <c r="C139" s="41">
        <v>32</v>
      </c>
      <c r="D139" s="18" t="s">
        <v>16</v>
      </c>
      <c r="E139" s="18">
        <v>139.26</v>
      </c>
      <c r="F139" s="62">
        <v>795.79</v>
      </c>
      <c r="G139" s="62">
        <f t="shared" si="27"/>
        <v>935.05</v>
      </c>
      <c r="H139" s="62">
        <f t="shared" si="28"/>
        <v>29921.6</v>
      </c>
      <c r="I139" s="73">
        <f t="shared" si="29"/>
        <v>0.028436358205129946</v>
      </c>
      <c r="J139" s="90" t="s">
        <v>81</v>
      </c>
      <c r="K139" s="89"/>
    </row>
    <row r="140" spans="1:11" s="1" customFormat="1" ht="67.5">
      <c r="A140" s="24" t="s">
        <v>319</v>
      </c>
      <c r="B140" s="34" t="s">
        <v>242</v>
      </c>
      <c r="C140" s="41">
        <v>4</v>
      </c>
      <c r="D140" s="18" t="s">
        <v>16</v>
      </c>
      <c r="E140" s="18">
        <v>253.77</v>
      </c>
      <c r="F140" s="62">
        <v>1450.14</v>
      </c>
      <c r="G140" s="62">
        <f t="shared" si="27"/>
        <v>1703.91</v>
      </c>
      <c r="H140" s="62">
        <f t="shared" si="28"/>
        <v>6815.64</v>
      </c>
      <c r="I140" s="73">
        <f t="shared" si="29"/>
        <v>0.006477326761844684</v>
      </c>
      <c r="J140" s="90" t="s">
        <v>81</v>
      </c>
      <c r="K140" s="89"/>
    </row>
    <row r="141" spans="1:11" s="1" customFormat="1" ht="67.5">
      <c r="A141" s="24" t="s">
        <v>320</v>
      </c>
      <c r="B141" s="34" t="s">
        <v>304</v>
      </c>
      <c r="C141" s="41">
        <v>1</v>
      </c>
      <c r="D141" s="18" t="s">
        <v>16</v>
      </c>
      <c r="E141" s="18">
        <v>557.04</v>
      </c>
      <c r="F141" s="62">
        <v>3183.16</v>
      </c>
      <c r="G141" s="62">
        <f>F141+E141</f>
        <v>3740.2</v>
      </c>
      <c r="H141" s="62">
        <f>G141*C141</f>
        <v>3740.2</v>
      </c>
      <c r="I141" s="73">
        <f>H141/$H$7</f>
        <v>0.0035545447756412433</v>
      </c>
      <c r="J141" s="90" t="s">
        <v>81</v>
      </c>
      <c r="K141" s="89"/>
    </row>
    <row r="142" spans="1:11" s="1" customFormat="1" ht="56.25">
      <c r="A142" s="24" t="s">
        <v>321</v>
      </c>
      <c r="B142" s="34" t="s">
        <v>305</v>
      </c>
      <c r="C142" s="41">
        <v>2</v>
      </c>
      <c r="D142" s="18" t="s">
        <v>16</v>
      </c>
      <c r="E142" s="18">
        <v>76.91</v>
      </c>
      <c r="F142" s="62">
        <v>512.74</v>
      </c>
      <c r="G142" s="62">
        <f>F142+E142</f>
        <v>589.65</v>
      </c>
      <c r="H142" s="62">
        <f>G142*C142</f>
        <v>1179.3</v>
      </c>
      <c r="I142" s="73">
        <f>H142/$H$7</f>
        <v>0.0011207621661712525</v>
      </c>
      <c r="J142" s="90" t="s">
        <v>81</v>
      </c>
      <c r="K142" s="89"/>
    </row>
    <row r="143" spans="1:11" s="1" customFormat="1" ht="45">
      <c r="A143" s="24" t="s">
        <v>322</v>
      </c>
      <c r="B143" s="34" t="s">
        <v>306</v>
      </c>
      <c r="C143" s="41">
        <v>6</v>
      </c>
      <c r="D143" s="18" t="s">
        <v>16</v>
      </c>
      <c r="E143" s="18">
        <v>39.8</v>
      </c>
      <c r="F143" s="62">
        <v>265.37</v>
      </c>
      <c r="G143" s="62">
        <f>F143+E143</f>
        <v>305.17</v>
      </c>
      <c r="H143" s="62">
        <f>G143*C143</f>
        <v>1831.02</v>
      </c>
      <c r="I143" s="73">
        <f>H143/$H$7</f>
        <v>0.0017401322322588711</v>
      </c>
      <c r="J143" s="90" t="s">
        <v>81</v>
      </c>
      <c r="K143" s="89"/>
    </row>
    <row r="144" spans="1:11" s="1" customFormat="1" ht="45">
      <c r="A144" s="24" t="s">
        <v>323</v>
      </c>
      <c r="B144" s="34" t="s">
        <v>307</v>
      </c>
      <c r="C144" s="41">
        <v>12</v>
      </c>
      <c r="D144" s="18" t="s">
        <v>16</v>
      </c>
      <c r="E144" s="18">
        <v>15.21</v>
      </c>
      <c r="F144" s="62">
        <v>101.42</v>
      </c>
      <c r="G144" s="62">
        <f>F144+E144</f>
        <v>116.63</v>
      </c>
      <c r="H144" s="62">
        <f>G144*C144</f>
        <v>1399.56</v>
      </c>
      <c r="I144" s="73">
        <f>H144/$H$7</f>
        <v>0.0013300889487718461</v>
      </c>
      <c r="J144" s="90" t="s">
        <v>81</v>
      </c>
      <c r="K144" s="89"/>
    </row>
    <row r="145" spans="1:11" s="1" customFormat="1" ht="11.25" customHeight="1">
      <c r="A145" s="17">
        <v>9</v>
      </c>
      <c r="B145" s="25" t="s">
        <v>269</v>
      </c>
      <c r="C145" s="21"/>
      <c r="D145" s="21"/>
      <c r="E145" s="22"/>
      <c r="F145" s="22"/>
      <c r="G145" s="69"/>
      <c r="H145" s="69"/>
      <c r="I145" s="70"/>
      <c r="J145" s="91"/>
      <c r="K145" s="96"/>
    </row>
    <row r="146" spans="1:11" s="1" customFormat="1" ht="33.75">
      <c r="A146" s="24" t="s">
        <v>208</v>
      </c>
      <c r="B146" s="34" t="s">
        <v>268</v>
      </c>
      <c r="C146" s="62">
        <v>1</v>
      </c>
      <c r="D146" s="46" t="s">
        <v>236</v>
      </c>
      <c r="E146" s="62">
        <v>0</v>
      </c>
      <c r="F146" s="62">
        <v>71673</v>
      </c>
      <c r="G146" s="62">
        <f>F146+E146</f>
        <v>71673</v>
      </c>
      <c r="H146" s="62">
        <f>G146*C146</f>
        <v>71673</v>
      </c>
      <c r="I146" s="73">
        <f>H146/$H$7</f>
        <v>0.06811531140167233</v>
      </c>
      <c r="J146" s="92" t="s">
        <v>81</v>
      </c>
      <c r="K146" s="109"/>
    </row>
    <row r="147" spans="1:11" s="1" customFormat="1" ht="12.75" customHeight="1">
      <c r="A147" s="24" t="s">
        <v>237</v>
      </c>
      <c r="B147" s="33" t="s">
        <v>272</v>
      </c>
      <c r="C147" s="41">
        <v>250</v>
      </c>
      <c r="D147" s="90" t="s">
        <v>271</v>
      </c>
      <c r="E147" s="62">
        <v>3.77</v>
      </c>
      <c r="F147" s="62">
        <v>17.24</v>
      </c>
      <c r="G147" s="63">
        <f>F147+E147</f>
        <v>21.009999999999998</v>
      </c>
      <c r="H147" s="63">
        <f>G147*C147</f>
        <v>5252.499999999999</v>
      </c>
      <c r="I147" s="64">
        <f>H147/$H$7</f>
        <v>0.004991777561107863</v>
      </c>
      <c r="J147" s="90" t="s">
        <v>68</v>
      </c>
      <c r="K147" s="89">
        <v>70513</v>
      </c>
    </row>
    <row r="148" spans="1:11" ht="12.75">
      <c r="A148" s="117" t="s">
        <v>2</v>
      </c>
      <c r="B148" s="118"/>
      <c r="C148" s="118"/>
      <c r="D148" s="118"/>
      <c r="E148" s="118"/>
      <c r="F148" s="118"/>
      <c r="G148" s="119"/>
      <c r="H148" s="22">
        <f>SUM(H9:H147)</f>
        <v>1052230.38</v>
      </c>
      <c r="I148" s="68">
        <f>SUM(I9:I147)</f>
        <v>1</v>
      </c>
      <c r="J148" s="104"/>
      <c r="K148" s="110"/>
    </row>
    <row r="149" spans="1:9" ht="12.75">
      <c r="A149" s="117" t="s">
        <v>87</v>
      </c>
      <c r="B149" s="118"/>
      <c r="C149" s="118"/>
      <c r="D149" s="118"/>
      <c r="E149" s="118"/>
      <c r="F149" s="118"/>
      <c r="G149" s="119"/>
      <c r="H149" s="22">
        <f>H148*0.25</f>
        <v>263057.595</v>
      </c>
      <c r="I149" s="68">
        <v>0.25</v>
      </c>
    </row>
    <row r="150" spans="1:9" ht="12.75">
      <c r="A150" s="117" t="s">
        <v>3</v>
      </c>
      <c r="B150" s="118"/>
      <c r="C150" s="118"/>
      <c r="D150" s="118"/>
      <c r="E150" s="118"/>
      <c r="F150" s="118"/>
      <c r="G150" s="119"/>
      <c r="H150" s="22">
        <f>H148+H149</f>
        <v>1315287.9749999999</v>
      </c>
      <c r="I150" s="68"/>
    </row>
    <row r="151" spans="1:9" ht="12.75">
      <c r="A151" s="2"/>
      <c r="B151" s="3"/>
      <c r="C151" s="80"/>
      <c r="D151" s="81"/>
      <c r="E151" s="81"/>
      <c r="F151" s="81"/>
      <c r="G151" s="81"/>
      <c r="H151" s="81"/>
      <c r="I151" s="81"/>
    </row>
    <row r="152" spans="1:9" ht="12.75">
      <c r="A152" s="2"/>
      <c r="B152" s="3" t="s">
        <v>13</v>
      </c>
      <c r="C152" s="81"/>
      <c r="D152" s="81"/>
      <c r="E152" s="81"/>
      <c r="F152" s="81"/>
      <c r="G152" s="81"/>
      <c r="H152" s="81"/>
      <c r="I152" s="81"/>
    </row>
    <row r="153" spans="1:9" ht="12.75">
      <c r="A153" s="4">
        <v>1</v>
      </c>
      <c r="B153" s="120" t="s">
        <v>56</v>
      </c>
      <c r="C153" s="120"/>
      <c r="D153" s="120"/>
      <c r="E153" s="120"/>
      <c r="F153" s="120"/>
      <c r="G153" s="120"/>
      <c r="H153" s="120"/>
      <c r="I153" s="120"/>
    </row>
    <row r="154" spans="1:9" ht="12.75">
      <c r="A154" s="4">
        <v>2</v>
      </c>
      <c r="B154" s="116" t="s">
        <v>14</v>
      </c>
      <c r="C154" s="116"/>
      <c r="D154" s="116"/>
      <c r="E154" s="116"/>
      <c r="F154" s="116"/>
      <c r="G154" s="116"/>
      <c r="H154" s="116"/>
      <c r="I154" s="116"/>
    </row>
    <row r="155" spans="1:9" ht="12.75">
      <c r="A155" s="4">
        <v>3</v>
      </c>
      <c r="B155" s="116" t="s">
        <v>15</v>
      </c>
      <c r="C155" s="116"/>
      <c r="D155" s="116"/>
      <c r="E155" s="116"/>
      <c r="F155" s="116"/>
      <c r="G155" s="116"/>
      <c r="H155" s="116"/>
      <c r="I155" s="116"/>
    </row>
    <row r="156" spans="1:9" ht="25.5" customHeight="1">
      <c r="A156" s="4">
        <v>4</v>
      </c>
      <c r="B156" s="116" t="s">
        <v>88</v>
      </c>
      <c r="C156" s="116"/>
      <c r="D156" s="116"/>
      <c r="E156" s="116"/>
      <c r="F156" s="116"/>
      <c r="G156" s="116"/>
      <c r="H156" s="116"/>
      <c r="I156" s="116"/>
    </row>
    <row r="157" spans="1:9" ht="12.75">
      <c r="A157" s="4"/>
      <c r="B157" s="3"/>
      <c r="C157" s="80"/>
      <c r="D157" s="81"/>
      <c r="E157" s="81"/>
      <c r="F157" s="81"/>
      <c r="G157" s="81"/>
      <c r="H157" s="81"/>
      <c r="I157" s="81"/>
    </row>
    <row r="158" spans="1:9" ht="12.75">
      <c r="A158" s="4"/>
      <c r="B158" s="32" t="s">
        <v>24</v>
      </c>
      <c r="C158" s="80"/>
      <c r="D158" s="81"/>
      <c r="E158" s="81"/>
      <c r="F158" s="81"/>
      <c r="G158" s="81"/>
      <c r="H158" s="81"/>
      <c r="I158" s="81"/>
    </row>
    <row r="159" spans="1:9" ht="12.75">
      <c r="A159" s="4"/>
      <c r="B159" s="32" t="s">
        <v>21</v>
      </c>
      <c r="C159" s="80"/>
      <c r="D159" s="81"/>
      <c r="E159" s="81"/>
      <c r="F159" s="81"/>
      <c r="G159" s="81"/>
      <c r="H159" s="81"/>
      <c r="I159" s="81"/>
    </row>
    <row r="160" spans="1:9" ht="12.75">
      <c r="A160" s="4"/>
      <c r="B160" s="32" t="s">
        <v>22</v>
      </c>
      <c r="C160" s="80"/>
      <c r="D160" s="81"/>
      <c r="E160" s="81"/>
      <c r="F160" s="81"/>
      <c r="G160" s="81"/>
      <c r="H160" s="81"/>
      <c r="I160" s="81"/>
    </row>
    <row r="161" spans="1:9" ht="12.75">
      <c r="A161" s="4"/>
      <c r="B161" s="32" t="s">
        <v>23</v>
      </c>
      <c r="C161" s="80"/>
      <c r="D161" s="81"/>
      <c r="E161" s="81"/>
      <c r="F161" s="81"/>
      <c r="G161" s="81"/>
      <c r="H161" s="81"/>
      <c r="I161" s="81"/>
    </row>
    <row r="162" spans="1:9" ht="12.75">
      <c r="A162" s="4"/>
      <c r="B162" s="3"/>
      <c r="C162" s="80"/>
      <c r="D162" s="81"/>
      <c r="E162" s="81"/>
      <c r="F162" s="81"/>
      <c r="G162" s="81"/>
      <c r="H162" s="81"/>
      <c r="I162" s="81"/>
    </row>
  </sheetData>
  <sheetProtection/>
  <mergeCells count="13">
    <mergeCell ref="B1:B2"/>
    <mergeCell ref="C1:I1"/>
    <mergeCell ref="C2:I2"/>
    <mergeCell ref="C4:D4"/>
    <mergeCell ref="A5:I5"/>
    <mergeCell ref="J8:K8"/>
    <mergeCell ref="B156:I156"/>
    <mergeCell ref="A148:G148"/>
    <mergeCell ref="A149:G149"/>
    <mergeCell ref="A150:G150"/>
    <mergeCell ref="B153:I153"/>
    <mergeCell ref="B154:I154"/>
    <mergeCell ref="B155:I155"/>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scale="85" r:id="rId2"/>
  <headerFooter>
    <oddFooter>&amp;L&amp;A
Páginas ( &amp;P/&amp;N)&amp;R________________________
Fernando Melo Franco
Engº Eletricista CREA 11.179/D-GO
G5 ENGENHARIA</oddFooter>
  </headerFooter>
  <drawing r:id="rId1"/>
</worksheet>
</file>

<file path=xl/worksheets/sheet2.xml><?xml version="1.0" encoding="utf-8"?>
<worksheet xmlns="http://schemas.openxmlformats.org/spreadsheetml/2006/main" xmlns:r="http://schemas.openxmlformats.org/officeDocument/2006/relationships">
  <dimension ref="A1:IV102"/>
  <sheetViews>
    <sheetView zoomScaleSheetLayoutView="100" workbookViewId="0" topLeftCell="A416">
      <pane ySplit="435" topLeftCell="A1" activePane="bottomLeft" state="split"/>
      <selection pane="topLeft" activeCell="K1" sqref="K1:K16384"/>
      <selection pane="bottomLeft" activeCell="C51" sqref="C51"/>
    </sheetView>
  </sheetViews>
  <sheetFormatPr defaultColWidth="9.140625" defaultRowHeight="12.75"/>
  <cols>
    <col min="1" max="1" width="5.8515625" style="5" customWidth="1"/>
    <col min="2" max="2" width="85.8515625" style="7" customWidth="1"/>
    <col min="3" max="3" width="10.28125" style="82" customWidth="1"/>
    <col min="4" max="4" width="4.421875" style="83" customWidth="1"/>
    <col min="5" max="5" width="9.57421875" style="83" customWidth="1"/>
    <col min="6" max="6" width="10.00390625" style="83" bestFit="1" customWidth="1"/>
    <col min="7" max="7" width="12.57421875" style="83" customWidth="1"/>
    <col min="8" max="8" width="12.7109375" style="83" customWidth="1"/>
    <col min="9" max="9" width="10.421875" style="83" customWidth="1"/>
    <col min="10" max="10" width="10.7109375" style="81" customWidth="1"/>
    <col min="11" max="11" width="9.140625" style="97" customWidth="1"/>
    <col min="12" max="16384" width="9.140625" style="6" customWidth="1"/>
  </cols>
  <sheetData>
    <row r="1" spans="1:11" s="13" customFormat="1" ht="23.25" customHeight="1">
      <c r="A1" s="11"/>
      <c r="B1" s="121" t="s">
        <v>89</v>
      </c>
      <c r="C1" s="123" t="s">
        <v>275</v>
      </c>
      <c r="D1" s="124"/>
      <c r="E1" s="124"/>
      <c r="F1" s="124"/>
      <c r="G1" s="124"/>
      <c r="H1" s="124"/>
      <c r="I1" s="125"/>
      <c r="J1" s="98"/>
      <c r="K1" s="99"/>
    </row>
    <row r="2" spans="1:11" s="13" customFormat="1" ht="30.75" customHeight="1">
      <c r="A2" s="10"/>
      <c r="B2" s="122"/>
      <c r="C2" s="126" t="s">
        <v>90</v>
      </c>
      <c r="D2" s="127"/>
      <c r="E2" s="127"/>
      <c r="F2" s="127"/>
      <c r="G2" s="127"/>
      <c r="H2" s="127"/>
      <c r="I2" s="128"/>
      <c r="J2" s="98"/>
      <c r="K2" s="99"/>
    </row>
    <row r="3" spans="1:11" s="13" customFormat="1" ht="21">
      <c r="A3" s="10"/>
      <c r="B3" s="14"/>
      <c r="C3" s="54" t="s">
        <v>0</v>
      </c>
      <c r="D3" s="84"/>
      <c r="E3" s="84"/>
      <c r="F3" s="12"/>
      <c r="G3" s="53" t="s">
        <v>55</v>
      </c>
      <c r="H3" s="37">
        <v>42340</v>
      </c>
      <c r="I3" s="55"/>
      <c r="J3" s="98"/>
      <c r="K3" s="99"/>
    </row>
    <row r="4" spans="1:11" s="13" customFormat="1" ht="12" customHeight="1" thickBot="1">
      <c r="A4" s="15"/>
      <c r="B4" s="16"/>
      <c r="C4" s="129" t="s">
        <v>27</v>
      </c>
      <c r="D4" s="130"/>
      <c r="E4" s="56"/>
      <c r="F4" s="57"/>
      <c r="G4" s="58"/>
      <c r="H4" s="85" t="s">
        <v>91</v>
      </c>
      <c r="I4" s="86"/>
      <c r="J4" s="98"/>
      <c r="K4" s="97"/>
    </row>
    <row r="5" spans="1:11" s="20" customFormat="1" ht="12" customHeight="1" thickBot="1">
      <c r="A5" s="131" t="s">
        <v>326</v>
      </c>
      <c r="B5" s="132"/>
      <c r="C5" s="132"/>
      <c r="D5" s="132"/>
      <c r="E5" s="132"/>
      <c r="F5" s="132"/>
      <c r="G5" s="132"/>
      <c r="H5" s="132"/>
      <c r="I5" s="133"/>
      <c r="J5" s="98"/>
      <c r="K5" s="99"/>
    </row>
    <row r="6" spans="1:11" s="19" customFormat="1" ht="12" customHeight="1" thickBot="1">
      <c r="A6" s="8" t="s">
        <v>4</v>
      </c>
      <c r="B6" s="9" t="s">
        <v>5</v>
      </c>
      <c r="C6" s="76" t="s">
        <v>6</v>
      </c>
      <c r="D6" s="77" t="s">
        <v>7</v>
      </c>
      <c r="E6" s="77" t="s">
        <v>8</v>
      </c>
      <c r="F6" s="77" t="s">
        <v>9</v>
      </c>
      <c r="G6" s="77" t="s">
        <v>10</v>
      </c>
      <c r="H6" s="77" t="s">
        <v>11</v>
      </c>
      <c r="I6" s="78" t="s">
        <v>12</v>
      </c>
      <c r="J6" s="100"/>
      <c r="K6" s="101"/>
    </row>
    <row r="7" spans="1:11" s="20" customFormat="1" ht="12" customHeight="1">
      <c r="A7" s="23"/>
      <c r="B7" s="17" t="s">
        <v>42</v>
      </c>
      <c r="C7" s="21" t="s">
        <v>17</v>
      </c>
      <c r="D7" s="21"/>
      <c r="E7" s="22"/>
      <c r="F7" s="22"/>
      <c r="G7" s="22"/>
      <c r="H7" s="22">
        <f>H88</f>
        <v>184780.92000000007</v>
      </c>
      <c r="I7" s="68">
        <f>SUM(I9:I87)</f>
        <v>0.9999999999999996</v>
      </c>
      <c r="J7" s="98"/>
      <c r="K7" s="99"/>
    </row>
    <row r="8" spans="1:256" s="20" customFormat="1" ht="12" customHeight="1">
      <c r="A8" s="26">
        <v>1</v>
      </c>
      <c r="B8" s="25" t="s">
        <v>25</v>
      </c>
      <c r="C8" s="21"/>
      <c r="D8" s="21"/>
      <c r="E8" s="22"/>
      <c r="F8" s="22"/>
      <c r="G8" s="22"/>
      <c r="H8" s="22"/>
      <c r="I8" s="68"/>
      <c r="J8" s="134" t="s">
        <v>92</v>
      </c>
      <c r="K8" s="134"/>
      <c r="L8" s="28"/>
      <c r="M8" s="28"/>
      <c r="N8" s="29"/>
      <c r="O8" s="29"/>
      <c r="P8" s="29"/>
      <c r="Q8" s="29"/>
      <c r="R8" s="30"/>
      <c r="S8" s="31"/>
      <c r="T8" s="27"/>
      <c r="U8" s="28"/>
      <c r="V8" s="28"/>
      <c r="W8" s="29"/>
      <c r="X8" s="29"/>
      <c r="Y8" s="29"/>
      <c r="Z8" s="29"/>
      <c r="AA8" s="30"/>
      <c r="AB8" s="31"/>
      <c r="AC8" s="27"/>
      <c r="AD8" s="28"/>
      <c r="AE8" s="28"/>
      <c r="AF8" s="29"/>
      <c r="AG8" s="29"/>
      <c r="AH8" s="29"/>
      <c r="AI8" s="29"/>
      <c r="AJ8" s="30"/>
      <c r="AK8" s="31"/>
      <c r="AL8" s="27"/>
      <c r="AM8" s="28"/>
      <c r="AN8" s="28"/>
      <c r="AO8" s="29"/>
      <c r="AP8" s="29"/>
      <c r="AQ8" s="29"/>
      <c r="AR8" s="29"/>
      <c r="AS8" s="30"/>
      <c r="AT8" s="31"/>
      <c r="AU8" s="27"/>
      <c r="AV8" s="28"/>
      <c r="AW8" s="28"/>
      <c r="AX8" s="29"/>
      <c r="AY8" s="29"/>
      <c r="AZ8" s="29"/>
      <c r="BA8" s="29"/>
      <c r="BB8" s="30"/>
      <c r="BC8" s="31"/>
      <c r="BD8" s="27"/>
      <c r="BE8" s="28"/>
      <c r="BF8" s="28"/>
      <c r="BG8" s="29"/>
      <c r="BH8" s="29"/>
      <c r="BI8" s="29"/>
      <c r="BJ8" s="29"/>
      <c r="BK8" s="30"/>
      <c r="BL8" s="31"/>
      <c r="BM8" s="27"/>
      <c r="BN8" s="28"/>
      <c r="BO8" s="28"/>
      <c r="BP8" s="29"/>
      <c r="BQ8" s="29"/>
      <c r="BR8" s="29"/>
      <c r="BS8" s="29"/>
      <c r="BT8" s="30"/>
      <c r="BU8" s="31"/>
      <c r="BV8" s="27"/>
      <c r="BW8" s="28"/>
      <c r="BX8" s="28"/>
      <c r="BY8" s="29"/>
      <c r="BZ8" s="29"/>
      <c r="CA8" s="29"/>
      <c r="CB8" s="29"/>
      <c r="CC8" s="30"/>
      <c r="CD8" s="31"/>
      <c r="CE8" s="27"/>
      <c r="CF8" s="28"/>
      <c r="CG8" s="28"/>
      <c r="CH8" s="29"/>
      <c r="CI8" s="29"/>
      <c r="CJ8" s="29"/>
      <c r="CK8" s="29"/>
      <c r="CL8" s="30"/>
      <c r="CM8" s="31"/>
      <c r="CN8" s="27"/>
      <c r="CO8" s="28"/>
      <c r="CP8" s="28"/>
      <c r="CQ8" s="29"/>
      <c r="CR8" s="29"/>
      <c r="CS8" s="29"/>
      <c r="CT8" s="29"/>
      <c r="CU8" s="30"/>
      <c r="CV8" s="31"/>
      <c r="CW8" s="27"/>
      <c r="CX8" s="28"/>
      <c r="CY8" s="28"/>
      <c r="CZ8" s="29"/>
      <c r="DA8" s="29"/>
      <c r="DB8" s="29"/>
      <c r="DC8" s="29"/>
      <c r="DD8" s="30"/>
      <c r="DE8" s="31"/>
      <c r="DF8" s="27"/>
      <c r="DG8" s="28"/>
      <c r="DH8" s="28"/>
      <c r="DI8" s="29"/>
      <c r="DJ8" s="29"/>
      <c r="DK8" s="29"/>
      <c r="DL8" s="29"/>
      <c r="DM8" s="30"/>
      <c r="DN8" s="31"/>
      <c r="DO8" s="27"/>
      <c r="DP8" s="28"/>
      <c r="DQ8" s="28"/>
      <c r="DR8" s="29"/>
      <c r="DS8" s="29"/>
      <c r="DT8" s="29"/>
      <c r="DU8" s="29"/>
      <c r="DV8" s="30"/>
      <c r="DW8" s="31"/>
      <c r="DX8" s="27"/>
      <c r="DY8" s="28"/>
      <c r="DZ8" s="28"/>
      <c r="EA8" s="29"/>
      <c r="EB8" s="29"/>
      <c r="EC8" s="29"/>
      <c r="ED8" s="29"/>
      <c r="EE8" s="30"/>
      <c r="EF8" s="31"/>
      <c r="EG8" s="27"/>
      <c r="EH8" s="28"/>
      <c r="EI8" s="28"/>
      <c r="EJ8" s="29"/>
      <c r="EK8" s="29"/>
      <c r="EL8" s="29"/>
      <c r="EM8" s="29"/>
      <c r="EN8" s="30"/>
      <c r="EO8" s="31"/>
      <c r="EP8" s="27"/>
      <c r="EQ8" s="28"/>
      <c r="ER8" s="28"/>
      <c r="ES8" s="29"/>
      <c r="ET8" s="29"/>
      <c r="EU8" s="29"/>
      <c r="EV8" s="29"/>
      <c r="EW8" s="30"/>
      <c r="EX8" s="31"/>
      <c r="EY8" s="27"/>
      <c r="EZ8" s="28"/>
      <c r="FA8" s="28"/>
      <c r="FB8" s="29"/>
      <c r="FC8" s="29"/>
      <c r="FD8" s="29"/>
      <c r="FE8" s="29"/>
      <c r="FF8" s="30"/>
      <c r="FG8" s="31"/>
      <c r="FH8" s="27"/>
      <c r="FI8" s="28"/>
      <c r="FJ8" s="28"/>
      <c r="FK8" s="29"/>
      <c r="FL8" s="29"/>
      <c r="FM8" s="29"/>
      <c r="FN8" s="29"/>
      <c r="FO8" s="30"/>
      <c r="FP8" s="31"/>
      <c r="FQ8" s="27"/>
      <c r="FR8" s="28"/>
      <c r="FS8" s="28"/>
      <c r="FT8" s="29"/>
      <c r="FU8" s="29"/>
      <c r="FV8" s="29"/>
      <c r="FW8" s="29"/>
      <c r="FX8" s="30"/>
      <c r="FY8" s="31"/>
      <c r="FZ8" s="27"/>
      <c r="GA8" s="28"/>
      <c r="GB8" s="28"/>
      <c r="GC8" s="29"/>
      <c r="GD8" s="29"/>
      <c r="GE8" s="29"/>
      <c r="GF8" s="29"/>
      <c r="GG8" s="30"/>
      <c r="GH8" s="31"/>
      <c r="GI8" s="27"/>
      <c r="GJ8" s="28"/>
      <c r="GK8" s="28"/>
      <c r="GL8" s="29"/>
      <c r="GM8" s="29"/>
      <c r="GN8" s="29"/>
      <c r="GO8" s="29"/>
      <c r="GP8" s="30"/>
      <c r="GQ8" s="31"/>
      <c r="GR8" s="27"/>
      <c r="GS8" s="28"/>
      <c r="GT8" s="28"/>
      <c r="GU8" s="29"/>
      <c r="GV8" s="29"/>
      <c r="GW8" s="29"/>
      <c r="GX8" s="29"/>
      <c r="GY8" s="30"/>
      <c r="GZ8" s="31"/>
      <c r="HA8" s="27"/>
      <c r="HB8" s="28"/>
      <c r="HC8" s="28"/>
      <c r="HD8" s="29"/>
      <c r="HE8" s="29"/>
      <c r="HF8" s="29"/>
      <c r="HG8" s="29"/>
      <c r="HH8" s="30"/>
      <c r="HI8" s="31"/>
      <c r="HJ8" s="27"/>
      <c r="HK8" s="28"/>
      <c r="HL8" s="28"/>
      <c r="HM8" s="29"/>
      <c r="HN8" s="29"/>
      <c r="HO8" s="29"/>
      <c r="HP8" s="29"/>
      <c r="HQ8" s="30"/>
      <c r="HR8" s="31"/>
      <c r="HS8" s="27"/>
      <c r="HT8" s="28"/>
      <c r="HU8" s="28"/>
      <c r="HV8" s="29"/>
      <c r="HW8" s="29"/>
      <c r="HX8" s="29"/>
      <c r="HY8" s="29"/>
      <c r="HZ8" s="30"/>
      <c r="IA8" s="31"/>
      <c r="IB8" s="27"/>
      <c r="IC8" s="28"/>
      <c r="ID8" s="28"/>
      <c r="IE8" s="29"/>
      <c r="IF8" s="29"/>
      <c r="IG8" s="29"/>
      <c r="IH8" s="29"/>
      <c r="II8" s="30"/>
      <c r="IJ8" s="31"/>
      <c r="IK8" s="27"/>
      <c r="IL8" s="28"/>
      <c r="IM8" s="28"/>
      <c r="IN8" s="29"/>
      <c r="IO8" s="29"/>
      <c r="IP8" s="29"/>
      <c r="IQ8" s="29"/>
      <c r="IR8" s="30"/>
      <c r="IS8" s="31"/>
      <c r="IT8" s="27"/>
      <c r="IU8" s="28"/>
      <c r="IV8" s="28"/>
    </row>
    <row r="9" spans="1:11" s="1" customFormat="1" ht="22.5">
      <c r="A9" s="24" t="s">
        <v>95</v>
      </c>
      <c r="B9" s="38" t="s">
        <v>102</v>
      </c>
      <c r="C9" s="41">
        <v>20</v>
      </c>
      <c r="D9" s="39" t="s">
        <v>16</v>
      </c>
      <c r="E9" s="62">
        <v>1.81</v>
      </c>
      <c r="F9" s="62">
        <v>10.29</v>
      </c>
      <c r="G9" s="63">
        <f>F9+E9</f>
        <v>12.1</v>
      </c>
      <c r="H9" s="63">
        <f>G9*C9</f>
        <v>242</v>
      </c>
      <c r="I9" s="64">
        <f>H9/$H$7</f>
        <v>0.0013096590275662656</v>
      </c>
      <c r="J9" s="88" t="s">
        <v>65</v>
      </c>
      <c r="K9" s="89">
        <v>83540</v>
      </c>
    </row>
    <row r="10" spans="1:11" s="1" customFormat="1" ht="12.75" customHeight="1">
      <c r="A10" s="24" t="s">
        <v>96</v>
      </c>
      <c r="B10" s="59" t="s">
        <v>103</v>
      </c>
      <c r="C10" s="41">
        <v>188</v>
      </c>
      <c r="D10" s="39" t="s">
        <v>16</v>
      </c>
      <c r="E10" s="62">
        <v>4.1</v>
      </c>
      <c r="F10" s="62">
        <v>23.3</v>
      </c>
      <c r="G10" s="63">
        <f>F10+E10</f>
        <v>27.4</v>
      </c>
      <c r="H10" s="63">
        <f>G10*C10</f>
        <v>5151.2</v>
      </c>
      <c r="I10" s="64">
        <f>H10/$H$7</f>
        <v>0.027877337119005564</v>
      </c>
      <c r="J10" s="88" t="s">
        <v>216</v>
      </c>
      <c r="K10" s="89"/>
    </row>
    <row r="11" spans="1:11" s="1" customFormat="1" ht="12.75" customHeight="1">
      <c r="A11" s="24" t="s">
        <v>97</v>
      </c>
      <c r="B11" s="59" t="s">
        <v>104</v>
      </c>
      <c r="C11" s="41">
        <v>108</v>
      </c>
      <c r="D11" s="39" t="s">
        <v>16</v>
      </c>
      <c r="E11" s="62">
        <v>5.51</v>
      </c>
      <c r="F11" s="62">
        <v>31.25</v>
      </c>
      <c r="G11" s="63">
        <f>F11+E11</f>
        <v>36.76</v>
      </c>
      <c r="H11" s="63">
        <f>G11*C11</f>
        <v>3970.08</v>
      </c>
      <c r="I11" s="64">
        <f>H11/$H$7</f>
        <v>0.02148533517421603</v>
      </c>
      <c r="J11" s="88" t="s">
        <v>216</v>
      </c>
      <c r="K11" s="89"/>
    </row>
    <row r="12" spans="1:11" s="1" customFormat="1" ht="11.25">
      <c r="A12" s="17">
        <v>2</v>
      </c>
      <c r="B12" s="25" t="s">
        <v>18</v>
      </c>
      <c r="C12" s="21"/>
      <c r="D12" s="21"/>
      <c r="E12" s="22"/>
      <c r="F12" s="22"/>
      <c r="G12" s="69"/>
      <c r="H12" s="69"/>
      <c r="I12" s="70"/>
      <c r="J12" s="91"/>
      <c r="K12" s="96"/>
    </row>
    <row r="13" spans="1:11" s="1" customFormat="1" ht="11.25">
      <c r="A13" s="24" t="s">
        <v>112</v>
      </c>
      <c r="B13" s="38" t="s">
        <v>109</v>
      </c>
      <c r="C13" s="41">
        <v>10</v>
      </c>
      <c r="D13" s="39" t="s">
        <v>16</v>
      </c>
      <c r="E13" s="61">
        <v>0.74</v>
      </c>
      <c r="F13" s="61">
        <v>4.19</v>
      </c>
      <c r="G13" s="63">
        <f aca="true" t="shared" si="0" ref="G13:G18">F13+E13</f>
        <v>4.930000000000001</v>
      </c>
      <c r="H13" s="63">
        <f aca="true" t="shared" si="1" ref="H13:H18">G13*C13</f>
        <v>49.300000000000004</v>
      </c>
      <c r="I13" s="64">
        <f aca="true" t="shared" si="2" ref="I13:I18">H13/$H$7</f>
        <v>0.0002668024382604004</v>
      </c>
      <c r="J13" s="87" t="s">
        <v>65</v>
      </c>
      <c r="K13" s="108">
        <v>83440</v>
      </c>
    </row>
    <row r="14" spans="1:11" s="1" customFormat="1" ht="11.25">
      <c r="A14" s="24" t="s">
        <v>113</v>
      </c>
      <c r="B14" s="38" t="s">
        <v>327</v>
      </c>
      <c r="C14" s="41">
        <v>2</v>
      </c>
      <c r="D14" s="39" t="s">
        <v>16</v>
      </c>
      <c r="E14" s="61">
        <v>0.82</v>
      </c>
      <c r="F14" s="61">
        <v>4.63</v>
      </c>
      <c r="G14" s="63">
        <f>F14+E14</f>
        <v>5.45</v>
      </c>
      <c r="H14" s="63">
        <f>G14*C14</f>
        <v>10.9</v>
      </c>
      <c r="I14" s="64">
        <f>H14/$H$7</f>
        <v>5.898877438211692E-05</v>
      </c>
      <c r="J14" s="87" t="s">
        <v>65</v>
      </c>
      <c r="K14" s="108">
        <v>83442</v>
      </c>
    </row>
    <row r="15" spans="1:11" s="1" customFormat="1" ht="11.25">
      <c r="A15" s="24" t="s">
        <v>114</v>
      </c>
      <c r="B15" s="38" t="s">
        <v>110</v>
      </c>
      <c r="C15" s="41">
        <v>350</v>
      </c>
      <c r="D15" s="39" t="s">
        <v>32</v>
      </c>
      <c r="E15" s="62">
        <v>1.64</v>
      </c>
      <c r="F15" s="62">
        <v>9.27</v>
      </c>
      <c r="G15" s="63">
        <f t="shared" si="0"/>
        <v>10.91</v>
      </c>
      <c r="H15" s="63">
        <f t="shared" si="1"/>
        <v>3818.5</v>
      </c>
      <c r="I15" s="64">
        <f t="shared" si="2"/>
        <v>0.020665012383313162</v>
      </c>
      <c r="J15" s="88" t="s">
        <v>65</v>
      </c>
      <c r="K15" s="89" t="s">
        <v>209</v>
      </c>
    </row>
    <row r="16" spans="1:11" s="1" customFormat="1" ht="11.25">
      <c r="A16" s="24" t="s">
        <v>115</v>
      </c>
      <c r="B16" s="38" t="s">
        <v>111</v>
      </c>
      <c r="C16" s="41">
        <v>216</v>
      </c>
      <c r="D16" s="39" t="s">
        <v>32</v>
      </c>
      <c r="E16" s="62">
        <v>2.29</v>
      </c>
      <c r="F16" s="62">
        <v>13.01</v>
      </c>
      <c r="G16" s="63">
        <f t="shared" si="0"/>
        <v>15.3</v>
      </c>
      <c r="H16" s="63">
        <f t="shared" si="1"/>
        <v>3304.8</v>
      </c>
      <c r="I16" s="64">
        <f t="shared" si="2"/>
        <v>0.01788496344752477</v>
      </c>
      <c r="J16" s="88" t="s">
        <v>65</v>
      </c>
      <c r="K16" s="89" t="s">
        <v>210</v>
      </c>
    </row>
    <row r="17" spans="1:11" s="1" customFormat="1" ht="11.25">
      <c r="A17" s="24" t="s">
        <v>116</v>
      </c>
      <c r="B17" s="38" t="s">
        <v>52</v>
      </c>
      <c r="C17" s="41">
        <v>270</v>
      </c>
      <c r="D17" s="39" t="s">
        <v>32</v>
      </c>
      <c r="E17" s="62">
        <v>0.73</v>
      </c>
      <c r="F17" s="62">
        <v>2.54</v>
      </c>
      <c r="G17" s="63">
        <f t="shared" si="0"/>
        <v>3.27</v>
      </c>
      <c r="H17" s="63">
        <f t="shared" si="1"/>
        <v>882.9</v>
      </c>
      <c r="I17" s="64">
        <f t="shared" si="2"/>
        <v>0.00477809072495147</v>
      </c>
      <c r="J17" s="88" t="s">
        <v>68</v>
      </c>
      <c r="K17" s="89">
        <v>72380</v>
      </c>
    </row>
    <row r="18" spans="1:11" s="1" customFormat="1" ht="11.25">
      <c r="A18" s="24" t="s">
        <v>156</v>
      </c>
      <c r="B18" s="33" t="s">
        <v>155</v>
      </c>
      <c r="C18" s="41">
        <v>14</v>
      </c>
      <c r="D18" s="18" t="s">
        <v>32</v>
      </c>
      <c r="E18" s="62">
        <v>0.86</v>
      </c>
      <c r="F18" s="62">
        <v>4.85</v>
      </c>
      <c r="G18" s="62">
        <f t="shared" si="0"/>
        <v>5.71</v>
      </c>
      <c r="H18" s="62">
        <f t="shared" si="1"/>
        <v>79.94</v>
      </c>
      <c r="I18" s="73">
        <f t="shared" si="2"/>
        <v>0.0004326204242299474</v>
      </c>
      <c r="J18" s="90" t="s">
        <v>65</v>
      </c>
      <c r="K18" s="89">
        <v>83438</v>
      </c>
    </row>
    <row r="19" spans="1:11" s="1" customFormat="1" ht="11.25">
      <c r="A19" s="36" t="s">
        <v>38</v>
      </c>
      <c r="B19" s="25" t="s">
        <v>37</v>
      </c>
      <c r="C19" s="26"/>
      <c r="D19" s="26"/>
      <c r="E19" s="26"/>
      <c r="F19" s="26"/>
      <c r="G19" s="26"/>
      <c r="H19" s="26"/>
      <c r="I19" s="26"/>
      <c r="J19" s="91"/>
      <c r="K19" s="96"/>
    </row>
    <row r="20" spans="1:11" s="1" customFormat="1" ht="11.25">
      <c r="A20" s="36" t="s">
        <v>62</v>
      </c>
      <c r="B20" s="25" t="s">
        <v>278</v>
      </c>
      <c r="C20" s="26"/>
      <c r="D20" s="26"/>
      <c r="E20" s="26"/>
      <c r="F20" s="26"/>
      <c r="G20" s="26"/>
      <c r="H20" s="26"/>
      <c r="I20" s="26"/>
      <c r="J20" s="91"/>
      <c r="K20" s="96"/>
    </row>
    <row r="21" spans="1:11" s="47" customFormat="1" ht="14.25" customHeight="1">
      <c r="A21" s="24" t="s">
        <v>63</v>
      </c>
      <c r="B21" s="44" t="s">
        <v>235</v>
      </c>
      <c r="C21" s="45">
        <v>2</v>
      </c>
      <c r="D21" s="46" t="s">
        <v>16</v>
      </c>
      <c r="E21" s="62">
        <v>449.57</v>
      </c>
      <c r="F21" s="62">
        <v>2569</v>
      </c>
      <c r="G21" s="63">
        <f>F21+E21</f>
        <v>3018.57</v>
      </c>
      <c r="H21" s="63">
        <f>G21*C21</f>
        <v>6037.14</v>
      </c>
      <c r="I21" s="64">
        <f>H21/$H$7</f>
        <v>0.03267187975901407</v>
      </c>
      <c r="J21" s="92" t="s">
        <v>81</v>
      </c>
      <c r="K21" s="93"/>
    </row>
    <row r="22" spans="1:11" s="47" customFormat="1" ht="14.25" customHeight="1">
      <c r="A22" s="24" t="s">
        <v>64</v>
      </c>
      <c r="B22" s="48" t="s">
        <v>229</v>
      </c>
      <c r="C22" s="45">
        <v>2</v>
      </c>
      <c r="D22" s="65" t="s">
        <v>16</v>
      </c>
      <c r="E22" s="62">
        <v>21.9</v>
      </c>
      <c r="F22" s="62">
        <v>238.5</v>
      </c>
      <c r="G22" s="63">
        <f aca="true" t="shared" si="3" ref="G22:G30">F22+E22</f>
        <v>260.4</v>
      </c>
      <c r="H22" s="63">
        <f aca="true" t="shared" si="4" ref="H22:H30">G22*C22</f>
        <v>520.8</v>
      </c>
      <c r="I22" s="64">
        <f aca="true" t="shared" si="5" ref="I22:I30">H22/$H$7</f>
        <v>0.002818472816349219</v>
      </c>
      <c r="J22" s="94" t="s">
        <v>68</v>
      </c>
      <c r="K22" s="95">
        <v>71177</v>
      </c>
    </row>
    <row r="23" spans="1:11" s="47" customFormat="1" ht="14.25" customHeight="1">
      <c r="A23" s="24" t="s">
        <v>66</v>
      </c>
      <c r="B23" s="48" t="s">
        <v>230</v>
      </c>
      <c r="C23" s="45">
        <v>2</v>
      </c>
      <c r="D23" s="65" t="s">
        <v>16</v>
      </c>
      <c r="E23" s="62">
        <v>43.05</v>
      </c>
      <c r="F23" s="62">
        <v>243.96</v>
      </c>
      <c r="G23" s="63">
        <f t="shared" si="3"/>
        <v>287.01</v>
      </c>
      <c r="H23" s="63">
        <f t="shared" si="4"/>
        <v>574.02</v>
      </c>
      <c r="I23" s="64">
        <f t="shared" si="5"/>
        <v>0.003106489566130528</v>
      </c>
      <c r="J23" s="88" t="s">
        <v>65</v>
      </c>
      <c r="K23" s="89" t="s">
        <v>80</v>
      </c>
    </row>
    <row r="24" spans="1:11" s="47" customFormat="1" ht="14.25" customHeight="1">
      <c r="A24" s="24" t="s">
        <v>67</v>
      </c>
      <c r="B24" s="48" t="s">
        <v>231</v>
      </c>
      <c r="C24" s="45">
        <v>2</v>
      </c>
      <c r="D24" s="65" t="s">
        <v>16</v>
      </c>
      <c r="E24" s="62">
        <v>1.68</v>
      </c>
      <c r="F24" s="62">
        <v>9.53</v>
      </c>
      <c r="G24" s="63">
        <f t="shared" si="3"/>
        <v>11.209999999999999</v>
      </c>
      <c r="H24" s="63">
        <f t="shared" si="4"/>
        <v>22.419999999999998</v>
      </c>
      <c r="I24" s="64">
        <f t="shared" si="5"/>
        <v>0.00012133287354560195</v>
      </c>
      <c r="J24" s="88" t="s">
        <v>65</v>
      </c>
      <c r="K24" s="89" t="s">
        <v>212</v>
      </c>
    </row>
    <row r="25" spans="1:11" s="47" customFormat="1" ht="14.25" customHeight="1">
      <c r="A25" s="24" t="s">
        <v>69</v>
      </c>
      <c r="B25" s="48" t="s">
        <v>232</v>
      </c>
      <c r="C25" s="45">
        <v>33</v>
      </c>
      <c r="D25" s="65" t="s">
        <v>16</v>
      </c>
      <c r="E25" s="62">
        <v>1.68</v>
      </c>
      <c r="F25" s="62">
        <v>9.53</v>
      </c>
      <c r="G25" s="63">
        <f t="shared" si="3"/>
        <v>11.209999999999999</v>
      </c>
      <c r="H25" s="63">
        <f t="shared" si="4"/>
        <v>369.92999999999995</v>
      </c>
      <c r="I25" s="64">
        <f t="shared" si="5"/>
        <v>0.002001992413502432</v>
      </c>
      <c r="J25" s="88" t="s">
        <v>65</v>
      </c>
      <c r="K25" s="89" t="s">
        <v>212</v>
      </c>
    </row>
    <row r="26" spans="1:11" s="47" customFormat="1" ht="14.25" customHeight="1">
      <c r="A26" s="24" t="s">
        <v>70</v>
      </c>
      <c r="B26" s="48" t="s">
        <v>279</v>
      </c>
      <c r="C26" s="45">
        <v>9</v>
      </c>
      <c r="D26" s="65" t="s">
        <v>16</v>
      </c>
      <c r="E26" s="62">
        <v>11.05</v>
      </c>
      <c r="F26" s="62">
        <v>62.63</v>
      </c>
      <c r="G26" s="63">
        <f t="shared" si="3"/>
        <v>73.68</v>
      </c>
      <c r="H26" s="63">
        <f t="shared" si="4"/>
        <v>663.1200000000001</v>
      </c>
      <c r="I26" s="64">
        <f t="shared" si="5"/>
        <v>0.003588682208098108</v>
      </c>
      <c r="J26" s="88" t="s">
        <v>65</v>
      </c>
      <c r="K26" s="89" t="s">
        <v>234</v>
      </c>
    </row>
    <row r="27" spans="1:11" s="47" customFormat="1" ht="14.25" customHeight="1">
      <c r="A27" s="24" t="s">
        <v>71</v>
      </c>
      <c r="B27" s="44" t="s">
        <v>233</v>
      </c>
      <c r="C27" s="41">
        <v>4</v>
      </c>
      <c r="D27" s="46" t="s">
        <v>16</v>
      </c>
      <c r="E27" s="62">
        <v>14.6</v>
      </c>
      <c r="F27" s="62">
        <v>83.95</v>
      </c>
      <c r="G27" s="63">
        <f t="shared" si="3"/>
        <v>98.55</v>
      </c>
      <c r="H27" s="63">
        <f t="shared" si="4"/>
        <v>394.2</v>
      </c>
      <c r="I27" s="64">
        <f t="shared" si="5"/>
        <v>0.0021333371432505034</v>
      </c>
      <c r="J27" s="88" t="s">
        <v>68</v>
      </c>
      <c r="K27" s="89">
        <v>71450</v>
      </c>
    </row>
    <row r="28" spans="1:11" s="47" customFormat="1" ht="14.25" customHeight="1">
      <c r="A28" s="24" t="s">
        <v>72</v>
      </c>
      <c r="B28" s="44" t="s">
        <v>218</v>
      </c>
      <c r="C28" s="41">
        <v>8</v>
      </c>
      <c r="D28" s="65" t="s">
        <v>16</v>
      </c>
      <c r="E28" s="62">
        <v>24.33</v>
      </c>
      <c r="F28" s="62">
        <v>37.03</v>
      </c>
      <c r="G28" s="63">
        <f t="shared" si="3"/>
        <v>61.36</v>
      </c>
      <c r="H28" s="63">
        <f t="shared" si="4"/>
        <v>490.88</v>
      </c>
      <c r="I28" s="64">
        <f t="shared" si="5"/>
        <v>0.00265655133657739</v>
      </c>
      <c r="J28" s="88" t="s">
        <v>68</v>
      </c>
      <c r="K28" s="89">
        <v>71184</v>
      </c>
    </row>
    <row r="29" spans="1:11" s="47" customFormat="1" ht="14.25" customHeight="1">
      <c r="A29" s="24" t="s">
        <v>73</v>
      </c>
      <c r="B29" s="44" t="s">
        <v>219</v>
      </c>
      <c r="C29" s="41">
        <v>2</v>
      </c>
      <c r="D29" s="46" t="s">
        <v>16</v>
      </c>
      <c r="E29" s="62">
        <v>348.54</v>
      </c>
      <c r="F29" s="62">
        <v>1161.8</v>
      </c>
      <c r="G29" s="63">
        <f t="shared" si="3"/>
        <v>1510.34</v>
      </c>
      <c r="H29" s="63">
        <f t="shared" si="4"/>
        <v>3020.68</v>
      </c>
      <c r="I29" s="64">
        <f t="shared" si="5"/>
        <v>0.01634735880739201</v>
      </c>
      <c r="J29" s="88" t="s">
        <v>81</v>
      </c>
      <c r="K29" s="89"/>
    </row>
    <row r="30" spans="1:11" s="47" customFormat="1" ht="14.25" customHeight="1">
      <c r="A30" s="24" t="s">
        <v>74</v>
      </c>
      <c r="B30" s="48" t="s">
        <v>220</v>
      </c>
      <c r="C30" s="45">
        <v>2</v>
      </c>
      <c r="D30" s="65" t="s">
        <v>16</v>
      </c>
      <c r="E30" s="62">
        <v>348.5</v>
      </c>
      <c r="F30" s="62">
        <v>1161.8</v>
      </c>
      <c r="G30" s="63">
        <f t="shared" si="3"/>
        <v>1510.3</v>
      </c>
      <c r="H30" s="63">
        <f t="shared" si="4"/>
        <v>3020.6</v>
      </c>
      <c r="I30" s="64">
        <f t="shared" si="5"/>
        <v>0.016346925862258933</v>
      </c>
      <c r="J30" s="88" t="s">
        <v>81</v>
      </c>
      <c r="K30" s="89"/>
    </row>
    <row r="31" spans="1:11" s="47" customFormat="1" ht="33.75">
      <c r="A31" s="49"/>
      <c r="B31" s="50" t="s">
        <v>226</v>
      </c>
      <c r="C31" s="51"/>
      <c r="D31" s="52"/>
      <c r="E31" s="71"/>
      <c r="F31" s="51"/>
      <c r="G31" s="71"/>
      <c r="H31" s="71"/>
      <c r="I31" s="72"/>
      <c r="J31" s="102"/>
      <c r="K31" s="103"/>
    </row>
    <row r="32" spans="1:11" s="1" customFormat="1" ht="11.25">
      <c r="A32" s="36" t="s">
        <v>77</v>
      </c>
      <c r="B32" s="25" t="s">
        <v>37</v>
      </c>
      <c r="C32" s="26"/>
      <c r="D32" s="26"/>
      <c r="E32" s="26"/>
      <c r="F32" s="26"/>
      <c r="G32" s="26"/>
      <c r="H32" s="26"/>
      <c r="I32" s="26"/>
      <c r="J32" s="91"/>
      <c r="K32" s="96"/>
    </row>
    <row r="33" spans="1:11" s="1" customFormat="1" ht="22.5">
      <c r="A33" s="24" t="s">
        <v>78</v>
      </c>
      <c r="B33" s="35" t="s">
        <v>328</v>
      </c>
      <c r="C33" s="41">
        <v>9</v>
      </c>
      <c r="D33" s="18" t="s">
        <v>16</v>
      </c>
      <c r="E33" s="62">
        <v>48.66</v>
      </c>
      <c r="F33" s="41">
        <v>192.91</v>
      </c>
      <c r="G33" s="62">
        <f>F33+E33</f>
        <v>241.57</v>
      </c>
      <c r="H33" s="62">
        <f>G33*C33</f>
        <v>2174.13</v>
      </c>
      <c r="I33" s="73">
        <f>H33/$H$7</f>
        <v>0.011765987527283658</v>
      </c>
      <c r="J33" s="90" t="s">
        <v>68</v>
      </c>
      <c r="K33" s="89">
        <v>72170</v>
      </c>
    </row>
    <row r="34" spans="1:11" s="1" customFormat="1" ht="12.75" customHeight="1">
      <c r="A34" s="36" t="s">
        <v>46</v>
      </c>
      <c r="B34" s="25" t="s">
        <v>19</v>
      </c>
      <c r="C34" s="21"/>
      <c r="D34" s="21"/>
      <c r="E34" s="22"/>
      <c r="F34" s="22"/>
      <c r="G34" s="69"/>
      <c r="H34" s="69"/>
      <c r="I34" s="70"/>
      <c r="J34" s="91"/>
      <c r="K34" s="96"/>
    </row>
    <row r="35" spans="1:11" s="1" customFormat="1" ht="12" customHeight="1">
      <c r="A35" s="24" t="s">
        <v>157</v>
      </c>
      <c r="B35" s="38" t="s">
        <v>119</v>
      </c>
      <c r="C35" s="43">
        <v>46</v>
      </c>
      <c r="D35" s="39" t="s">
        <v>30</v>
      </c>
      <c r="E35" s="62">
        <v>7.78</v>
      </c>
      <c r="F35" s="41">
        <v>6.69</v>
      </c>
      <c r="G35" s="74">
        <f>F35+E35</f>
        <v>14.47</v>
      </c>
      <c r="H35" s="74">
        <f>G35*C35</f>
        <v>665.62</v>
      </c>
      <c r="I35" s="75">
        <f>H35/$H$7</f>
        <v>0.00360221174350685</v>
      </c>
      <c r="J35" s="88" t="s">
        <v>68</v>
      </c>
      <c r="K35" s="89">
        <v>71190</v>
      </c>
    </row>
    <row r="36" spans="1:11" s="1" customFormat="1" ht="12" customHeight="1">
      <c r="A36" s="24" t="s">
        <v>158</v>
      </c>
      <c r="B36" s="38" t="s">
        <v>120</v>
      </c>
      <c r="C36" s="43">
        <v>46</v>
      </c>
      <c r="D36" s="39" t="s">
        <v>30</v>
      </c>
      <c r="E36" s="62">
        <v>1.61</v>
      </c>
      <c r="F36" s="41">
        <v>5.35</v>
      </c>
      <c r="G36" s="74">
        <f aca="true" t="shared" si="6" ref="G36:G50">F36+E36</f>
        <v>6.96</v>
      </c>
      <c r="H36" s="74">
        <f aca="true" t="shared" si="7" ref="H36:H50">G36*C36</f>
        <v>320.16</v>
      </c>
      <c r="I36" s="75">
        <f aca="true" t="shared" si="8" ref="I36:I50">H36/$H$7</f>
        <v>0.0017326464225851884</v>
      </c>
      <c r="J36" s="88" t="s">
        <v>81</v>
      </c>
      <c r="K36" s="89"/>
    </row>
    <row r="37" spans="1:11" s="1" customFormat="1" ht="11.25">
      <c r="A37" s="24" t="s">
        <v>159</v>
      </c>
      <c r="B37" s="38" t="s">
        <v>121</v>
      </c>
      <c r="C37" s="18">
        <v>9</v>
      </c>
      <c r="D37" s="39" t="s">
        <v>32</v>
      </c>
      <c r="E37" s="62">
        <v>4.89</v>
      </c>
      <c r="F37" s="62">
        <v>19.9</v>
      </c>
      <c r="G37" s="74">
        <f t="shared" si="6"/>
        <v>24.79</v>
      </c>
      <c r="H37" s="74">
        <f t="shared" si="7"/>
        <v>223.10999999999999</v>
      </c>
      <c r="I37" s="75">
        <f t="shared" si="8"/>
        <v>0.0012074298580178077</v>
      </c>
      <c r="J37" s="88" t="s">
        <v>81</v>
      </c>
      <c r="K37" s="89"/>
    </row>
    <row r="38" spans="1:11" s="1" customFormat="1" ht="11.25">
      <c r="A38" s="24" t="s">
        <v>160</v>
      </c>
      <c r="B38" s="40" t="s">
        <v>122</v>
      </c>
      <c r="C38" s="18">
        <v>18</v>
      </c>
      <c r="D38" s="39" t="s">
        <v>16</v>
      </c>
      <c r="E38" s="62">
        <v>4.89</v>
      </c>
      <c r="F38" s="62">
        <v>19.9</v>
      </c>
      <c r="G38" s="74">
        <f t="shared" si="6"/>
        <v>24.79</v>
      </c>
      <c r="H38" s="74">
        <f t="shared" si="7"/>
        <v>446.21999999999997</v>
      </c>
      <c r="I38" s="75">
        <f t="shared" si="8"/>
        <v>0.0024148597160356155</v>
      </c>
      <c r="J38" s="88" t="s">
        <v>81</v>
      </c>
      <c r="K38" s="89"/>
    </row>
    <row r="39" spans="1:11" s="1" customFormat="1" ht="11.25">
      <c r="A39" s="24" t="s">
        <v>161</v>
      </c>
      <c r="B39" s="40" t="s">
        <v>285</v>
      </c>
      <c r="C39" s="18">
        <v>9</v>
      </c>
      <c r="D39" s="39" t="s">
        <v>16</v>
      </c>
      <c r="E39" s="62">
        <v>3.89</v>
      </c>
      <c r="F39" s="62">
        <v>15.19</v>
      </c>
      <c r="G39" s="74">
        <f>F39+E39</f>
        <v>19.08</v>
      </c>
      <c r="H39" s="74">
        <f>G39*C39</f>
        <v>171.71999999999997</v>
      </c>
      <c r="I39" s="75">
        <f>H39/$H$7</f>
        <v>0.0009293167281556986</v>
      </c>
      <c r="J39" s="88" t="s">
        <v>68</v>
      </c>
      <c r="K39" s="89">
        <v>72374</v>
      </c>
    </row>
    <row r="40" spans="1:11" s="1" customFormat="1" ht="11.25">
      <c r="A40" s="24" t="s">
        <v>162</v>
      </c>
      <c r="B40" s="38" t="s">
        <v>28</v>
      </c>
      <c r="C40" s="18">
        <v>250</v>
      </c>
      <c r="D40" s="39" t="s">
        <v>16</v>
      </c>
      <c r="E40" s="62">
        <v>0.73</v>
      </c>
      <c r="F40" s="62">
        <v>2.04</v>
      </c>
      <c r="G40" s="74">
        <f t="shared" si="6"/>
        <v>2.77</v>
      </c>
      <c r="H40" s="74">
        <f t="shared" si="7"/>
        <v>692.5</v>
      </c>
      <c r="I40" s="75">
        <f t="shared" si="8"/>
        <v>0.0037476813082216484</v>
      </c>
      <c r="J40" s="88" t="s">
        <v>68</v>
      </c>
      <c r="K40" s="89">
        <v>70331</v>
      </c>
    </row>
    <row r="41" spans="1:11" s="1" customFormat="1" ht="22.5">
      <c r="A41" s="24" t="s">
        <v>163</v>
      </c>
      <c r="B41" s="66" t="s">
        <v>291</v>
      </c>
      <c r="C41" s="60">
        <v>45</v>
      </c>
      <c r="D41" s="39" t="s">
        <v>16</v>
      </c>
      <c r="E41" s="61">
        <v>16.47</v>
      </c>
      <c r="F41" s="60">
        <v>93.33</v>
      </c>
      <c r="G41" s="74">
        <f t="shared" si="6"/>
        <v>109.8</v>
      </c>
      <c r="H41" s="74">
        <f t="shared" si="7"/>
        <v>4941</v>
      </c>
      <c r="I41" s="75">
        <f t="shared" si="8"/>
        <v>0.026739773781838505</v>
      </c>
      <c r="J41" s="88" t="s">
        <v>81</v>
      </c>
      <c r="K41" s="89"/>
    </row>
    <row r="42" spans="1:11" s="1" customFormat="1" ht="11.25">
      <c r="A42" s="24" t="s">
        <v>164</v>
      </c>
      <c r="B42" s="66" t="s">
        <v>292</v>
      </c>
      <c r="C42" s="60">
        <v>202</v>
      </c>
      <c r="D42" s="39" t="s">
        <v>16</v>
      </c>
      <c r="E42" s="61">
        <v>1.88</v>
      </c>
      <c r="F42" s="60">
        <v>6.28</v>
      </c>
      <c r="G42" s="74">
        <f t="shared" si="6"/>
        <v>8.16</v>
      </c>
      <c r="H42" s="74">
        <f t="shared" si="7"/>
        <v>1648.32</v>
      </c>
      <c r="I42" s="75">
        <f t="shared" si="8"/>
        <v>0.008920401521975317</v>
      </c>
      <c r="J42" s="88" t="s">
        <v>81</v>
      </c>
      <c r="K42" s="89"/>
    </row>
    <row r="43" spans="1:11" s="1" customFormat="1" ht="11.25">
      <c r="A43" s="24" t="s">
        <v>165</v>
      </c>
      <c r="B43" s="66" t="s">
        <v>293</v>
      </c>
      <c r="C43" s="60">
        <v>2</v>
      </c>
      <c r="D43" s="39" t="s">
        <v>16</v>
      </c>
      <c r="E43" s="62">
        <v>5</v>
      </c>
      <c r="F43" s="62">
        <v>28.71</v>
      </c>
      <c r="G43" s="74">
        <f t="shared" si="6"/>
        <v>33.71</v>
      </c>
      <c r="H43" s="74">
        <f t="shared" si="7"/>
        <v>67.42</v>
      </c>
      <c r="I43" s="75">
        <f t="shared" si="8"/>
        <v>0.0003648645109029654</v>
      </c>
      <c r="J43" s="88" t="s">
        <v>81</v>
      </c>
      <c r="K43" s="89"/>
    </row>
    <row r="44" spans="1:11" s="1" customFormat="1" ht="11.25">
      <c r="A44" s="24" t="s">
        <v>53</v>
      </c>
      <c r="B44" s="66" t="s">
        <v>294</v>
      </c>
      <c r="C44" s="60">
        <v>2</v>
      </c>
      <c r="D44" s="39" t="s">
        <v>16</v>
      </c>
      <c r="E44" s="61">
        <v>3.62</v>
      </c>
      <c r="F44" s="60">
        <v>21.06</v>
      </c>
      <c r="G44" s="74">
        <f t="shared" si="6"/>
        <v>24.68</v>
      </c>
      <c r="H44" s="74">
        <f t="shared" si="7"/>
        <v>49.36</v>
      </c>
      <c r="I44" s="75">
        <f t="shared" si="8"/>
        <v>0.00026712714711021017</v>
      </c>
      <c r="J44" s="88" t="s">
        <v>81</v>
      </c>
      <c r="K44" s="89"/>
    </row>
    <row r="45" spans="1:11" s="1" customFormat="1" ht="11.25">
      <c r="A45" s="24" t="s">
        <v>57</v>
      </c>
      <c r="B45" s="66" t="s">
        <v>123</v>
      </c>
      <c r="C45" s="67">
        <v>35</v>
      </c>
      <c r="D45" s="39" t="s">
        <v>32</v>
      </c>
      <c r="E45" s="62">
        <v>7.1</v>
      </c>
      <c r="F45" s="62">
        <v>13.32</v>
      </c>
      <c r="G45" s="74">
        <f t="shared" si="6"/>
        <v>20.42</v>
      </c>
      <c r="H45" s="74">
        <f t="shared" si="7"/>
        <v>714.7</v>
      </c>
      <c r="I45" s="75">
        <f t="shared" si="8"/>
        <v>0.0038678235826512812</v>
      </c>
      <c r="J45" s="88" t="s">
        <v>81</v>
      </c>
      <c r="K45" s="89"/>
    </row>
    <row r="46" spans="1:11" s="1" customFormat="1" ht="11.25">
      <c r="A46" s="24" t="s">
        <v>47</v>
      </c>
      <c r="B46" s="66" t="s">
        <v>124</v>
      </c>
      <c r="C46" s="67">
        <v>90</v>
      </c>
      <c r="D46" s="18" t="s">
        <v>16</v>
      </c>
      <c r="E46" s="62">
        <v>7.1</v>
      </c>
      <c r="F46" s="62">
        <v>13.32</v>
      </c>
      <c r="G46" s="111">
        <f t="shared" si="6"/>
        <v>20.42</v>
      </c>
      <c r="H46" s="111">
        <f t="shared" si="7"/>
        <v>1837.8000000000002</v>
      </c>
      <c r="I46" s="112">
        <f t="shared" si="8"/>
        <v>0.009945832069674723</v>
      </c>
      <c r="J46" s="90" t="s">
        <v>81</v>
      </c>
      <c r="K46" s="89"/>
    </row>
    <row r="47" spans="1:11" s="1" customFormat="1" ht="11.25">
      <c r="A47" s="24" t="s">
        <v>48</v>
      </c>
      <c r="B47" s="113" t="s">
        <v>223</v>
      </c>
      <c r="C47" s="42">
        <v>2000</v>
      </c>
      <c r="D47" s="114" t="s">
        <v>1</v>
      </c>
      <c r="E47" s="62">
        <v>2.77</v>
      </c>
      <c r="F47" s="41">
        <v>15.74</v>
      </c>
      <c r="G47" s="111">
        <f t="shared" si="6"/>
        <v>18.51</v>
      </c>
      <c r="H47" s="111">
        <f t="shared" si="7"/>
        <v>37020</v>
      </c>
      <c r="I47" s="112">
        <f t="shared" si="8"/>
        <v>0.20034536033265765</v>
      </c>
      <c r="J47" s="90" t="s">
        <v>65</v>
      </c>
      <c r="K47" s="89">
        <v>72308</v>
      </c>
    </row>
    <row r="48" spans="1:11" s="1" customFormat="1" ht="11.25">
      <c r="A48" s="24" t="s">
        <v>54</v>
      </c>
      <c r="B48" s="113" t="s">
        <v>301</v>
      </c>
      <c r="C48" s="42">
        <v>500</v>
      </c>
      <c r="D48" s="114" t="s">
        <v>1</v>
      </c>
      <c r="E48" s="62">
        <v>2.9</v>
      </c>
      <c r="F48" s="41">
        <v>16.44</v>
      </c>
      <c r="G48" s="111">
        <f>F48+E48</f>
        <v>19.34</v>
      </c>
      <c r="H48" s="111">
        <f>G48*C48</f>
        <v>9670</v>
      </c>
      <c r="I48" s="112">
        <f>H48/$H$7</f>
        <v>0.05233224296101565</v>
      </c>
      <c r="J48" s="90" t="s">
        <v>65</v>
      </c>
      <c r="K48" s="89">
        <v>72309</v>
      </c>
    </row>
    <row r="49" spans="1:11" s="1" customFormat="1" ht="12" customHeight="1">
      <c r="A49" s="24" t="s">
        <v>49</v>
      </c>
      <c r="B49" s="113" t="s">
        <v>29</v>
      </c>
      <c r="C49" s="42">
        <v>200</v>
      </c>
      <c r="D49" s="114" t="s">
        <v>1</v>
      </c>
      <c r="E49" s="62">
        <v>0.66</v>
      </c>
      <c r="F49" s="41">
        <v>3.77</v>
      </c>
      <c r="G49" s="111">
        <f t="shared" si="6"/>
        <v>4.43</v>
      </c>
      <c r="H49" s="111">
        <f t="shared" si="7"/>
        <v>886</v>
      </c>
      <c r="I49" s="112">
        <f t="shared" si="8"/>
        <v>0.004794867348858311</v>
      </c>
      <c r="J49" s="90" t="s">
        <v>65</v>
      </c>
      <c r="K49" s="89">
        <v>72934</v>
      </c>
    </row>
    <row r="50" spans="1:11" s="1" customFormat="1" ht="13.5" customHeight="1">
      <c r="A50" s="24" t="s">
        <v>50</v>
      </c>
      <c r="B50" s="38" t="s">
        <v>125</v>
      </c>
      <c r="C50" s="18">
        <v>160</v>
      </c>
      <c r="D50" s="39" t="s">
        <v>1</v>
      </c>
      <c r="E50" s="61">
        <v>6.67</v>
      </c>
      <c r="F50" s="61">
        <v>37.84</v>
      </c>
      <c r="G50" s="74">
        <f t="shared" si="6"/>
        <v>44.510000000000005</v>
      </c>
      <c r="H50" s="74">
        <f t="shared" si="7"/>
        <v>7121.6</v>
      </c>
      <c r="I50" s="75">
        <f t="shared" si="8"/>
        <v>0.038540775746759987</v>
      </c>
      <c r="J50" s="87" t="s">
        <v>65</v>
      </c>
      <c r="K50" s="108">
        <v>55868</v>
      </c>
    </row>
    <row r="51" spans="1:11" s="1" customFormat="1" ht="11.25" customHeight="1">
      <c r="A51" s="17">
        <v>5</v>
      </c>
      <c r="B51" s="25" t="s">
        <v>45</v>
      </c>
      <c r="C51" s="79"/>
      <c r="D51" s="79"/>
      <c r="E51" s="79"/>
      <c r="F51" s="79"/>
      <c r="G51" s="79"/>
      <c r="H51" s="79"/>
      <c r="I51" s="79"/>
      <c r="J51" s="91"/>
      <c r="K51" s="96"/>
    </row>
    <row r="52" spans="1:11" s="1" customFormat="1" ht="11.25" customHeight="1">
      <c r="A52" s="24" t="s">
        <v>166</v>
      </c>
      <c r="B52" s="33" t="s">
        <v>126</v>
      </c>
      <c r="C52" s="18">
        <v>9</v>
      </c>
      <c r="D52" s="18" t="s">
        <v>16</v>
      </c>
      <c r="E52" s="62">
        <v>1.68</v>
      </c>
      <c r="F52" s="62">
        <v>9.53</v>
      </c>
      <c r="G52" s="62">
        <f>F52+E52</f>
        <v>11.209999999999999</v>
      </c>
      <c r="H52" s="62">
        <f>G52*C52</f>
        <v>100.88999999999999</v>
      </c>
      <c r="I52" s="73">
        <f>H52/$H$7</f>
        <v>0.0005459979309552088</v>
      </c>
      <c r="J52" s="90" t="s">
        <v>65</v>
      </c>
      <c r="K52" s="89" t="s">
        <v>212</v>
      </c>
    </row>
    <row r="53" spans="1:11" s="1" customFormat="1" ht="11.25" customHeight="1">
      <c r="A53" s="24" t="s">
        <v>167</v>
      </c>
      <c r="B53" s="33" t="s">
        <v>127</v>
      </c>
      <c r="C53" s="18">
        <v>28</v>
      </c>
      <c r="D53" s="18" t="s">
        <v>16</v>
      </c>
      <c r="E53" s="62">
        <v>1.68</v>
      </c>
      <c r="F53" s="62">
        <v>9.53</v>
      </c>
      <c r="G53" s="62">
        <f>F53+E53</f>
        <v>11.209999999999999</v>
      </c>
      <c r="H53" s="62">
        <f>G53*C53</f>
        <v>313.88</v>
      </c>
      <c r="I53" s="73">
        <f>H53/$H$7</f>
        <v>0.0016986602296384273</v>
      </c>
      <c r="J53" s="90" t="s">
        <v>65</v>
      </c>
      <c r="K53" s="89" t="s">
        <v>212</v>
      </c>
    </row>
    <row r="54" spans="1:11" s="1" customFormat="1" ht="11.25" customHeight="1">
      <c r="A54" s="24" t="s">
        <v>168</v>
      </c>
      <c r="B54" s="33" t="s">
        <v>130</v>
      </c>
      <c r="C54" s="18">
        <v>9</v>
      </c>
      <c r="D54" s="18" t="s">
        <v>16</v>
      </c>
      <c r="E54" s="62">
        <v>11.05</v>
      </c>
      <c r="F54" s="62">
        <v>62.63</v>
      </c>
      <c r="G54" s="62">
        <f>F54+E54</f>
        <v>73.68</v>
      </c>
      <c r="H54" s="62">
        <f>G54*C54</f>
        <v>663.1200000000001</v>
      </c>
      <c r="I54" s="73">
        <f>H54/$H$7</f>
        <v>0.003588682208098108</v>
      </c>
      <c r="J54" s="90" t="s">
        <v>65</v>
      </c>
      <c r="K54" s="89" t="s">
        <v>75</v>
      </c>
    </row>
    <row r="55" spans="1:11" s="1" customFormat="1" ht="12" customHeight="1">
      <c r="A55" s="17">
        <v>6</v>
      </c>
      <c r="B55" s="25" t="s">
        <v>26</v>
      </c>
      <c r="C55" s="21"/>
      <c r="D55" s="21"/>
      <c r="E55" s="22"/>
      <c r="F55" s="22"/>
      <c r="G55" s="69"/>
      <c r="H55" s="69"/>
      <c r="I55" s="70"/>
      <c r="J55" s="91"/>
      <c r="K55" s="96"/>
    </row>
    <row r="56" spans="1:11" s="1" customFormat="1" ht="11.25">
      <c r="A56" s="24" t="s">
        <v>99</v>
      </c>
      <c r="B56" s="34" t="s">
        <v>131</v>
      </c>
      <c r="C56" s="41">
        <v>700</v>
      </c>
      <c r="D56" s="18" t="s">
        <v>1</v>
      </c>
      <c r="E56" s="62">
        <v>0.3</v>
      </c>
      <c r="F56" s="62">
        <v>1.69</v>
      </c>
      <c r="G56" s="62">
        <f>F56+E56</f>
        <v>1.99</v>
      </c>
      <c r="H56" s="62">
        <f>G56*C56</f>
        <v>1393</v>
      </c>
      <c r="I56" s="73">
        <f>H56/$H$7</f>
        <v>0.007538657129751272</v>
      </c>
      <c r="J56" s="88" t="s">
        <v>65</v>
      </c>
      <c r="K56" s="89" t="s">
        <v>213</v>
      </c>
    </row>
    <row r="57" spans="1:11" s="1" customFormat="1" ht="11.25">
      <c r="A57" s="24" t="s">
        <v>174</v>
      </c>
      <c r="B57" s="34" t="s">
        <v>132</v>
      </c>
      <c r="C57" s="41">
        <v>700</v>
      </c>
      <c r="D57" s="18" t="s">
        <v>1</v>
      </c>
      <c r="E57" s="62">
        <v>0.3</v>
      </c>
      <c r="F57" s="62">
        <v>1.69</v>
      </c>
      <c r="G57" s="62">
        <f>F57+E57</f>
        <v>1.99</v>
      </c>
      <c r="H57" s="62">
        <f>G57*C57</f>
        <v>1393</v>
      </c>
      <c r="I57" s="73">
        <f>H57/$H$7</f>
        <v>0.007538657129751272</v>
      </c>
      <c r="J57" s="88" t="s">
        <v>65</v>
      </c>
      <c r="K57" s="89" t="s">
        <v>213</v>
      </c>
    </row>
    <row r="58" spans="1:11" s="1" customFormat="1" ht="11.25">
      <c r="A58" s="24" t="s">
        <v>175</v>
      </c>
      <c r="B58" s="34" t="s">
        <v>273</v>
      </c>
      <c r="C58" s="41">
        <v>700</v>
      </c>
      <c r="D58" s="18" t="s">
        <v>1</v>
      </c>
      <c r="E58" s="62">
        <v>0.3</v>
      </c>
      <c r="F58" s="62">
        <v>1.69</v>
      </c>
      <c r="G58" s="62">
        <f>F58+E58</f>
        <v>1.99</v>
      </c>
      <c r="H58" s="62">
        <f>G58*C58</f>
        <v>1393</v>
      </c>
      <c r="I58" s="73">
        <f>H58/$H$7</f>
        <v>0.007538657129751272</v>
      </c>
      <c r="J58" s="88" t="s">
        <v>65</v>
      </c>
      <c r="K58" s="89" t="s">
        <v>213</v>
      </c>
    </row>
    <row r="59" spans="1:11" s="1" customFormat="1" ht="11.25">
      <c r="A59" s="24" t="s">
        <v>176</v>
      </c>
      <c r="B59" s="34" t="s">
        <v>133</v>
      </c>
      <c r="C59" s="41">
        <v>100</v>
      </c>
      <c r="D59" s="18" t="s">
        <v>1</v>
      </c>
      <c r="E59" s="62">
        <v>0.3</v>
      </c>
      <c r="F59" s="62">
        <v>1.69</v>
      </c>
      <c r="G59" s="62">
        <f>F59+E59</f>
        <v>1.99</v>
      </c>
      <c r="H59" s="62">
        <f>G59*C59</f>
        <v>199</v>
      </c>
      <c r="I59" s="73">
        <f>H59/$H$7</f>
        <v>0.001076951018535896</v>
      </c>
      <c r="J59" s="88" t="s">
        <v>65</v>
      </c>
      <c r="K59" s="89" t="s">
        <v>213</v>
      </c>
    </row>
    <row r="60" spans="1:11" s="1" customFormat="1" ht="11.25">
      <c r="A60" s="24" t="s">
        <v>177</v>
      </c>
      <c r="B60" s="34" t="s">
        <v>33</v>
      </c>
      <c r="C60" s="41">
        <v>2000</v>
      </c>
      <c r="D60" s="18" t="s">
        <v>1</v>
      </c>
      <c r="E60" s="62">
        <v>0.4</v>
      </c>
      <c r="F60" s="62">
        <v>2.23</v>
      </c>
      <c r="G60" s="62">
        <f aca="true" t="shared" si="9" ref="G60:G66">F60+E60</f>
        <v>2.63</v>
      </c>
      <c r="H60" s="62">
        <f aca="true" t="shared" si="10" ref="H60:H66">G60*C60</f>
        <v>5260</v>
      </c>
      <c r="I60" s="73">
        <f aca="true" t="shared" si="11" ref="I60:I66">H60/$H$7</f>
        <v>0.028466142499994036</v>
      </c>
      <c r="J60" s="88" t="s">
        <v>65</v>
      </c>
      <c r="K60" s="89" t="s">
        <v>83</v>
      </c>
    </row>
    <row r="61" spans="1:11" s="1" customFormat="1" ht="11.25">
      <c r="A61" s="24" t="s">
        <v>178</v>
      </c>
      <c r="B61" s="34" t="s">
        <v>43</v>
      </c>
      <c r="C61" s="41">
        <v>2000</v>
      </c>
      <c r="D61" s="18" t="s">
        <v>1</v>
      </c>
      <c r="E61" s="62">
        <v>0.4</v>
      </c>
      <c r="F61" s="62">
        <v>2.23</v>
      </c>
      <c r="G61" s="62">
        <f t="shared" si="9"/>
        <v>2.63</v>
      </c>
      <c r="H61" s="62">
        <f t="shared" si="10"/>
        <v>5260</v>
      </c>
      <c r="I61" s="73">
        <f t="shared" si="11"/>
        <v>0.028466142499994036</v>
      </c>
      <c r="J61" s="88" t="s">
        <v>65</v>
      </c>
      <c r="K61" s="89" t="s">
        <v>83</v>
      </c>
    </row>
    <row r="62" spans="1:11" s="1" customFormat="1" ht="11.25">
      <c r="A62" s="24" t="s">
        <v>179</v>
      </c>
      <c r="B62" s="34" t="s">
        <v>274</v>
      </c>
      <c r="C62" s="41">
        <v>2000</v>
      </c>
      <c r="D62" s="18" t="s">
        <v>1</v>
      </c>
      <c r="E62" s="62">
        <v>0.4</v>
      </c>
      <c r="F62" s="62">
        <v>2.23</v>
      </c>
      <c r="G62" s="62">
        <f t="shared" si="9"/>
        <v>2.63</v>
      </c>
      <c r="H62" s="62">
        <f t="shared" si="10"/>
        <v>5260</v>
      </c>
      <c r="I62" s="73">
        <f t="shared" si="11"/>
        <v>0.028466142499994036</v>
      </c>
      <c r="J62" s="88" t="s">
        <v>65</v>
      </c>
      <c r="K62" s="89" t="s">
        <v>83</v>
      </c>
    </row>
    <row r="63" spans="1:11" s="1" customFormat="1" ht="11.25">
      <c r="A63" s="24" t="s">
        <v>180</v>
      </c>
      <c r="B63" s="34" t="s">
        <v>44</v>
      </c>
      <c r="C63" s="41">
        <v>200</v>
      </c>
      <c r="D63" s="18" t="s">
        <v>1</v>
      </c>
      <c r="E63" s="62">
        <v>0.4</v>
      </c>
      <c r="F63" s="62">
        <v>2.23</v>
      </c>
      <c r="G63" s="62">
        <f t="shared" si="9"/>
        <v>2.63</v>
      </c>
      <c r="H63" s="62">
        <f t="shared" si="10"/>
        <v>526</v>
      </c>
      <c r="I63" s="73">
        <f t="shared" si="11"/>
        <v>0.0028466142499994035</v>
      </c>
      <c r="J63" s="88" t="s">
        <v>65</v>
      </c>
      <c r="K63" s="89" t="s">
        <v>83</v>
      </c>
    </row>
    <row r="64" spans="1:11" s="1" customFormat="1" ht="11.25">
      <c r="A64" s="24" t="s">
        <v>181</v>
      </c>
      <c r="B64" s="34" t="s">
        <v>34</v>
      </c>
      <c r="C64" s="18">
        <v>1500</v>
      </c>
      <c r="D64" s="18" t="s">
        <v>1</v>
      </c>
      <c r="E64" s="62">
        <v>0.78</v>
      </c>
      <c r="F64" s="62">
        <v>4.46</v>
      </c>
      <c r="G64" s="62">
        <f t="shared" si="9"/>
        <v>5.24</v>
      </c>
      <c r="H64" s="62">
        <f t="shared" si="10"/>
        <v>7860</v>
      </c>
      <c r="I64" s="73">
        <f t="shared" si="11"/>
        <v>0.04253685932508614</v>
      </c>
      <c r="J64" s="88" t="s">
        <v>65</v>
      </c>
      <c r="K64" s="89" t="s">
        <v>215</v>
      </c>
    </row>
    <row r="65" spans="1:11" s="1" customFormat="1" ht="11.25">
      <c r="A65" s="24" t="s">
        <v>39</v>
      </c>
      <c r="B65" s="34" t="s">
        <v>35</v>
      </c>
      <c r="C65" s="18">
        <v>500</v>
      </c>
      <c r="D65" s="18" t="s">
        <v>1</v>
      </c>
      <c r="E65" s="62">
        <v>0.78</v>
      </c>
      <c r="F65" s="62">
        <v>4.46</v>
      </c>
      <c r="G65" s="62">
        <f t="shared" si="9"/>
        <v>5.24</v>
      </c>
      <c r="H65" s="62">
        <f t="shared" si="10"/>
        <v>2620</v>
      </c>
      <c r="I65" s="73">
        <f t="shared" si="11"/>
        <v>0.014178953108362048</v>
      </c>
      <c r="J65" s="88" t="s">
        <v>65</v>
      </c>
      <c r="K65" s="89" t="s">
        <v>215</v>
      </c>
    </row>
    <row r="66" spans="1:11" s="1" customFormat="1" ht="11.25">
      <c r="A66" s="24" t="s">
        <v>40</v>
      </c>
      <c r="B66" s="34" t="s">
        <v>36</v>
      </c>
      <c r="C66" s="18">
        <v>500</v>
      </c>
      <c r="D66" s="18" t="s">
        <v>1</v>
      </c>
      <c r="E66" s="62">
        <v>0.78</v>
      </c>
      <c r="F66" s="62">
        <v>4.46</v>
      </c>
      <c r="G66" s="62">
        <f t="shared" si="9"/>
        <v>5.24</v>
      </c>
      <c r="H66" s="62">
        <f t="shared" si="10"/>
        <v>2620</v>
      </c>
      <c r="I66" s="73">
        <f t="shared" si="11"/>
        <v>0.014178953108362048</v>
      </c>
      <c r="J66" s="90" t="s">
        <v>65</v>
      </c>
      <c r="K66" s="89" t="s">
        <v>215</v>
      </c>
    </row>
    <row r="67" spans="1:11" s="1" customFormat="1" ht="11.25">
      <c r="A67" s="17">
        <v>7</v>
      </c>
      <c r="B67" s="25" t="s">
        <v>31</v>
      </c>
      <c r="C67" s="21"/>
      <c r="D67" s="21"/>
      <c r="E67" s="22"/>
      <c r="F67" s="22"/>
      <c r="G67" s="69"/>
      <c r="H67" s="69"/>
      <c r="I67" s="70"/>
      <c r="J67" s="91"/>
      <c r="K67" s="96"/>
    </row>
    <row r="68" spans="1:11" s="1" customFormat="1" ht="11.25">
      <c r="A68" s="24" t="s">
        <v>192</v>
      </c>
      <c r="B68" s="38" t="s">
        <v>144</v>
      </c>
      <c r="C68" s="41">
        <v>2</v>
      </c>
      <c r="D68" s="39" t="s">
        <v>16</v>
      </c>
      <c r="E68" s="62">
        <v>3.77</v>
      </c>
      <c r="F68" s="62">
        <v>21.42</v>
      </c>
      <c r="G68" s="63">
        <f>F68+E68</f>
        <v>25.19</v>
      </c>
      <c r="H68" s="63">
        <f>G68*C68</f>
        <v>50.38</v>
      </c>
      <c r="I68" s="64">
        <f>H68/$H$7</f>
        <v>0.0002726471975569771</v>
      </c>
      <c r="J68" s="88" t="s">
        <v>216</v>
      </c>
      <c r="K68" s="89"/>
    </row>
    <row r="69" spans="1:11" s="1" customFormat="1" ht="22.5">
      <c r="A69" s="24" t="s">
        <v>193</v>
      </c>
      <c r="B69" s="38" t="s">
        <v>84</v>
      </c>
      <c r="C69" s="41">
        <v>2</v>
      </c>
      <c r="D69" s="39" t="s">
        <v>16</v>
      </c>
      <c r="E69" s="62">
        <v>5.15</v>
      </c>
      <c r="F69" s="62">
        <v>29.21</v>
      </c>
      <c r="G69" s="63">
        <f aca="true" t="shared" si="12" ref="G69:G79">F69+E69</f>
        <v>34.36</v>
      </c>
      <c r="H69" s="63">
        <f aca="true" t="shared" si="13" ref="H69:H79">G69*C69</f>
        <v>68.72</v>
      </c>
      <c r="I69" s="64">
        <f aca="true" t="shared" si="14" ref="I69:I79">H69/$H$7</f>
        <v>0.0003718998693155114</v>
      </c>
      <c r="J69" s="88" t="s">
        <v>216</v>
      </c>
      <c r="K69" s="89"/>
    </row>
    <row r="70" spans="1:11" s="1" customFormat="1" ht="22.5">
      <c r="A70" s="24" t="s">
        <v>194</v>
      </c>
      <c r="B70" s="38" t="s">
        <v>145</v>
      </c>
      <c r="C70" s="41">
        <v>21</v>
      </c>
      <c r="D70" s="39" t="s">
        <v>16</v>
      </c>
      <c r="E70" s="62">
        <v>6.69</v>
      </c>
      <c r="F70" s="62">
        <v>37.93</v>
      </c>
      <c r="G70" s="63">
        <f t="shared" si="12"/>
        <v>44.62</v>
      </c>
      <c r="H70" s="63">
        <f t="shared" si="13"/>
        <v>937.02</v>
      </c>
      <c r="I70" s="64">
        <f t="shared" si="14"/>
        <v>0.005070978107479926</v>
      </c>
      <c r="J70" s="88" t="s">
        <v>216</v>
      </c>
      <c r="K70" s="89"/>
    </row>
    <row r="71" spans="1:11" s="1" customFormat="1" ht="11.25">
      <c r="A71" s="24" t="s">
        <v>195</v>
      </c>
      <c r="B71" s="33" t="s">
        <v>146</v>
      </c>
      <c r="C71" s="41">
        <v>6</v>
      </c>
      <c r="D71" s="39" t="s">
        <v>16</v>
      </c>
      <c r="E71" s="62">
        <v>4.07</v>
      </c>
      <c r="F71" s="62">
        <v>23.09</v>
      </c>
      <c r="G71" s="63">
        <f t="shared" si="12"/>
        <v>27.16</v>
      </c>
      <c r="H71" s="63">
        <f t="shared" si="13"/>
        <v>162.96</v>
      </c>
      <c r="I71" s="64">
        <f t="shared" si="14"/>
        <v>0.0008819092360834654</v>
      </c>
      <c r="J71" s="88" t="s">
        <v>216</v>
      </c>
      <c r="K71" s="89"/>
    </row>
    <row r="72" spans="1:11" s="1" customFormat="1" ht="22.5">
      <c r="A72" s="24" t="s">
        <v>196</v>
      </c>
      <c r="B72" s="33" t="s">
        <v>147</v>
      </c>
      <c r="C72" s="41">
        <v>6</v>
      </c>
      <c r="D72" s="39" t="s">
        <v>32</v>
      </c>
      <c r="E72" s="62">
        <v>1.48</v>
      </c>
      <c r="F72" s="62">
        <v>8.41</v>
      </c>
      <c r="G72" s="63">
        <f t="shared" si="12"/>
        <v>9.89</v>
      </c>
      <c r="H72" s="63">
        <f t="shared" si="13"/>
        <v>59.34</v>
      </c>
      <c r="I72" s="64">
        <f t="shared" si="14"/>
        <v>0.0003211370524619099</v>
      </c>
      <c r="J72" s="88" t="s">
        <v>65</v>
      </c>
      <c r="K72" s="89">
        <v>72331</v>
      </c>
    </row>
    <row r="73" spans="1:11" s="1" customFormat="1" ht="22.5">
      <c r="A73" s="24" t="s">
        <v>197</v>
      </c>
      <c r="B73" s="33" t="s">
        <v>329</v>
      </c>
      <c r="C73" s="41">
        <v>2</v>
      </c>
      <c r="D73" s="39" t="s">
        <v>32</v>
      </c>
      <c r="E73" s="62">
        <v>4.4</v>
      </c>
      <c r="F73" s="62">
        <v>24.92</v>
      </c>
      <c r="G73" s="63">
        <f t="shared" si="12"/>
        <v>29.32</v>
      </c>
      <c r="H73" s="63">
        <f t="shared" si="13"/>
        <v>58.64</v>
      </c>
      <c r="I73" s="64">
        <f t="shared" si="14"/>
        <v>0.000317348782547462</v>
      </c>
      <c r="J73" s="88" t="s">
        <v>65</v>
      </c>
      <c r="K73" s="89">
        <v>83467</v>
      </c>
    </row>
    <row r="74" spans="1:11" s="1" customFormat="1" ht="22.5">
      <c r="A74" s="24" t="s">
        <v>198</v>
      </c>
      <c r="B74" s="33" t="s">
        <v>227</v>
      </c>
      <c r="C74" s="41">
        <v>4</v>
      </c>
      <c r="D74" s="39" t="s">
        <v>32</v>
      </c>
      <c r="E74" s="62">
        <v>5.25</v>
      </c>
      <c r="F74" s="62">
        <v>29.75</v>
      </c>
      <c r="G74" s="63">
        <f>F74+E74</f>
        <v>35</v>
      </c>
      <c r="H74" s="63">
        <f>G74*C74</f>
        <v>140</v>
      </c>
      <c r="I74" s="64">
        <f>H74/$H$7</f>
        <v>0.0007576539828895751</v>
      </c>
      <c r="J74" s="88" t="s">
        <v>65</v>
      </c>
      <c r="K74" s="89">
        <v>83465</v>
      </c>
    </row>
    <row r="75" spans="1:11" s="1" customFormat="1" ht="11.25" customHeight="1">
      <c r="A75" s="24" t="s">
        <v>199</v>
      </c>
      <c r="B75" s="38" t="s">
        <v>51</v>
      </c>
      <c r="C75" s="41">
        <v>10</v>
      </c>
      <c r="D75" s="39" t="s">
        <v>32</v>
      </c>
      <c r="E75" s="62">
        <v>0.73</v>
      </c>
      <c r="F75" s="62">
        <v>2.16</v>
      </c>
      <c r="G75" s="63">
        <f t="shared" si="12"/>
        <v>2.89</v>
      </c>
      <c r="H75" s="63">
        <f t="shared" si="13"/>
        <v>28.900000000000002</v>
      </c>
      <c r="I75" s="64">
        <f t="shared" si="14"/>
        <v>0.0001564014293250623</v>
      </c>
      <c r="J75" s="88" t="s">
        <v>68</v>
      </c>
      <c r="K75" s="89">
        <v>72430</v>
      </c>
    </row>
    <row r="76" spans="1:11" s="1" customFormat="1" ht="11.25" customHeight="1">
      <c r="A76" s="24" t="s">
        <v>200</v>
      </c>
      <c r="B76" s="38" t="s">
        <v>330</v>
      </c>
      <c r="C76" s="41">
        <v>2</v>
      </c>
      <c r="D76" s="39" t="s">
        <v>32</v>
      </c>
      <c r="E76" s="62">
        <v>0.73</v>
      </c>
      <c r="F76" s="62">
        <v>2.15</v>
      </c>
      <c r="G76" s="63">
        <f>F76+E76</f>
        <v>2.88</v>
      </c>
      <c r="H76" s="63">
        <f>G76*C76</f>
        <v>5.76</v>
      </c>
      <c r="I76" s="64">
        <f>H76/$H$7</f>
        <v>3.117204958174252E-05</v>
      </c>
      <c r="J76" s="88" t="s">
        <v>68</v>
      </c>
      <c r="K76" s="89">
        <v>72440</v>
      </c>
    </row>
    <row r="77" spans="1:11" s="1" customFormat="1" ht="12" customHeight="1">
      <c r="A77" s="24" t="s">
        <v>201</v>
      </c>
      <c r="B77" s="38" t="s">
        <v>85</v>
      </c>
      <c r="C77" s="41">
        <v>8</v>
      </c>
      <c r="D77" s="39" t="s">
        <v>32</v>
      </c>
      <c r="E77" s="62">
        <v>0.73</v>
      </c>
      <c r="F77" s="62">
        <v>2.16</v>
      </c>
      <c r="G77" s="63">
        <f t="shared" si="12"/>
        <v>2.89</v>
      </c>
      <c r="H77" s="63">
        <f t="shared" si="13"/>
        <v>23.12</v>
      </c>
      <c r="I77" s="64">
        <f t="shared" si="14"/>
        <v>0.00012512114346004984</v>
      </c>
      <c r="J77" s="88" t="s">
        <v>68</v>
      </c>
      <c r="K77" s="89">
        <v>72430</v>
      </c>
    </row>
    <row r="78" spans="1:11" s="1" customFormat="1" ht="11.25" customHeight="1">
      <c r="A78" s="24" t="s">
        <v>222</v>
      </c>
      <c r="B78" s="38" t="s">
        <v>86</v>
      </c>
      <c r="C78" s="41">
        <v>2</v>
      </c>
      <c r="D78" s="39" t="s">
        <v>32</v>
      </c>
      <c r="E78" s="62">
        <v>0.73</v>
      </c>
      <c r="F78" s="62">
        <v>2.15</v>
      </c>
      <c r="G78" s="63">
        <f t="shared" si="12"/>
        <v>2.88</v>
      </c>
      <c r="H78" s="63">
        <f t="shared" si="13"/>
        <v>5.76</v>
      </c>
      <c r="I78" s="64">
        <f t="shared" si="14"/>
        <v>3.117204958174252E-05</v>
      </c>
      <c r="J78" s="88" t="s">
        <v>68</v>
      </c>
      <c r="K78" s="89">
        <v>72440</v>
      </c>
    </row>
    <row r="79" spans="1:11" s="1" customFormat="1" ht="11.25" customHeight="1">
      <c r="A79" s="24" t="s">
        <v>331</v>
      </c>
      <c r="B79" s="38" t="s">
        <v>149</v>
      </c>
      <c r="C79" s="41">
        <v>21</v>
      </c>
      <c r="D79" s="39" t="s">
        <v>32</v>
      </c>
      <c r="E79" s="62">
        <v>0.73</v>
      </c>
      <c r="F79" s="62">
        <v>2.58</v>
      </c>
      <c r="G79" s="63">
        <f t="shared" si="12"/>
        <v>3.31</v>
      </c>
      <c r="H79" s="63">
        <f t="shared" si="13"/>
        <v>69.51</v>
      </c>
      <c r="I79" s="64">
        <f t="shared" si="14"/>
        <v>0.0003761752025046741</v>
      </c>
      <c r="J79" s="88" t="s">
        <v>81</v>
      </c>
      <c r="K79" s="89"/>
    </row>
    <row r="80" spans="1:11" s="1" customFormat="1" ht="11.25" customHeight="1">
      <c r="A80" s="17">
        <v>8</v>
      </c>
      <c r="B80" s="25" t="s">
        <v>20</v>
      </c>
      <c r="C80" s="21"/>
      <c r="D80" s="21"/>
      <c r="E80" s="22"/>
      <c r="F80" s="22"/>
      <c r="G80" s="69"/>
      <c r="H80" s="69"/>
      <c r="I80" s="70"/>
      <c r="J80" s="91"/>
      <c r="K80" s="96"/>
    </row>
    <row r="81" spans="1:11" s="1" customFormat="1" ht="67.5">
      <c r="A81" s="24" t="s">
        <v>202</v>
      </c>
      <c r="B81" s="35" t="s">
        <v>150</v>
      </c>
      <c r="C81" s="41">
        <v>189</v>
      </c>
      <c r="D81" s="18" t="s">
        <v>16</v>
      </c>
      <c r="E81" s="18">
        <v>27.15</v>
      </c>
      <c r="F81" s="62">
        <v>155.17</v>
      </c>
      <c r="G81" s="62">
        <f aca="true" t="shared" si="15" ref="G81:G87">F81+E81</f>
        <v>182.32</v>
      </c>
      <c r="H81" s="62">
        <f aca="true" t="shared" si="16" ref="H81:H87">G81*C81</f>
        <v>34458.479999999996</v>
      </c>
      <c r="I81" s="73">
        <f aca="true" t="shared" si="17" ref="I81:I87">H81/$H$7</f>
        <v>0.18648289011657687</v>
      </c>
      <c r="J81" s="90" t="s">
        <v>81</v>
      </c>
      <c r="K81" s="89"/>
    </row>
    <row r="82" spans="1:11" s="1" customFormat="1" ht="56.25">
      <c r="A82" s="24" t="s">
        <v>203</v>
      </c>
      <c r="B82" s="33" t="s">
        <v>151</v>
      </c>
      <c r="C82" s="41">
        <v>57</v>
      </c>
      <c r="D82" s="18" t="s">
        <v>32</v>
      </c>
      <c r="E82" s="18">
        <v>19.56</v>
      </c>
      <c r="F82" s="62">
        <v>111.79</v>
      </c>
      <c r="G82" s="62">
        <f t="shared" si="15"/>
        <v>131.35</v>
      </c>
      <c r="H82" s="62">
        <f t="shared" si="16"/>
        <v>7486.95</v>
      </c>
      <c r="I82" s="73">
        <f t="shared" si="17"/>
        <v>0.0405179820513936</v>
      </c>
      <c r="J82" s="90" t="s">
        <v>81</v>
      </c>
      <c r="K82" s="89"/>
    </row>
    <row r="83" spans="1:11" s="1" customFormat="1" ht="45">
      <c r="A83" s="24" t="s">
        <v>204</v>
      </c>
      <c r="B83" s="34" t="s">
        <v>152</v>
      </c>
      <c r="C83" s="41">
        <v>6</v>
      </c>
      <c r="D83" s="18" t="s">
        <v>16</v>
      </c>
      <c r="E83" s="18">
        <v>12.35</v>
      </c>
      <c r="F83" s="62">
        <v>70.62</v>
      </c>
      <c r="G83" s="62">
        <f t="shared" si="15"/>
        <v>82.97</v>
      </c>
      <c r="H83" s="62">
        <f t="shared" si="16"/>
        <v>497.82</v>
      </c>
      <c r="I83" s="73">
        <f t="shared" si="17"/>
        <v>0.002694109326872059</v>
      </c>
      <c r="J83" s="90" t="s">
        <v>81</v>
      </c>
      <c r="K83" s="89"/>
    </row>
    <row r="84" spans="1:11" s="1" customFormat="1" ht="56.25">
      <c r="A84" s="24" t="s">
        <v>205</v>
      </c>
      <c r="B84" s="34" t="s">
        <v>153</v>
      </c>
      <c r="C84" s="41">
        <v>4</v>
      </c>
      <c r="D84" s="18" t="s">
        <v>16</v>
      </c>
      <c r="E84" s="62">
        <v>20.58</v>
      </c>
      <c r="F84" s="41">
        <v>117.64</v>
      </c>
      <c r="G84" s="62">
        <f t="shared" si="15"/>
        <v>138.22</v>
      </c>
      <c r="H84" s="62">
        <f t="shared" si="16"/>
        <v>552.88</v>
      </c>
      <c r="I84" s="73">
        <f t="shared" si="17"/>
        <v>0.002992083814714202</v>
      </c>
      <c r="J84" s="90" t="s">
        <v>81</v>
      </c>
      <c r="K84" s="89"/>
    </row>
    <row r="85" spans="1:11" s="1" customFormat="1" ht="22.5">
      <c r="A85" s="24" t="s">
        <v>206</v>
      </c>
      <c r="B85" s="34" t="s">
        <v>154</v>
      </c>
      <c r="C85" s="41">
        <v>20</v>
      </c>
      <c r="D85" s="18" t="s">
        <v>16</v>
      </c>
      <c r="E85" s="18">
        <v>10.5</v>
      </c>
      <c r="F85" s="62">
        <v>35</v>
      </c>
      <c r="G85" s="62">
        <f t="shared" si="15"/>
        <v>45.5</v>
      </c>
      <c r="H85" s="62">
        <f t="shared" si="16"/>
        <v>910</v>
      </c>
      <c r="I85" s="73">
        <f t="shared" si="17"/>
        <v>0.004924750888782238</v>
      </c>
      <c r="J85" s="90" t="s">
        <v>81</v>
      </c>
      <c r="K85" s="89"/>
    </row>
    <row r="86" spans="1:11" s="1" customFormat="1" ht="45">
      <c r="A86" s="24" t="s">
        <v>207</v>
      </c>
      <c r="B86" s="34" t="s">
        <v>332</v>
      </c>
      <c r="C86" s="41">
        <v>24</v>
      </c>
      <c r="D86" s="18" t="s">
        <v>16</v>
      </c>
      <c r="E86" s="18">
        <v>15.13</v>
      </c>
      <c r="F86" s="62">
        <v>100.9</v>
      </c>
      <c r="G86" s="62">
        <f>F86+E86</f>
        <v>116.03</v>
      </c>
      <c r="H86" s="62">
        <f>G86*C86</f>
        <v>2784.7200000000003</v>
      </c>
      <c r="I86" s="73">
        <f>H86/$H$7</f>
        <v>0.01507038713737327</v>
      </c>
      <c r="J86" s="90" t="s">
        <v>81</v>
      </c>
      <c r="K86" s="89"/>
    </row>
    <row r="87" spans="1:11" s="1" customFormat="1" ht="33.75">
      <c r="A87" s="24" t="s">
        <v>267</v>
      </c>
      <c r="B87" s="34" t="s">
        <v>333</v>
      </c>
      <c r="C87" s="41">
        <v>6</v>
      </c>
      <c r="D87" s="18" t="s">
        <v>16</v>
      </c>
      <c r="E87" s="18">
        <v>7.5</v>
      </c>
      <c r="F87" s="62">
        <v>50</v>
      </c>
      <c r="G87" s="62">
        <f t="shared" si="15"/>
        <v>57.5</v>
      </c>
      <c r="H87" s="62">
        <f t="shared" si="16"/>
        <v>345</v>
      </c>
      <c r="I87" s="73">
        <f t="shared" si="17"/>
        <v>0.001867075886406453</v>
      </c>
      <c r="J87" s="90" t="s">
        <v>81</v>
      </c>
      <c r="K87" s="89"/>
    </row>
    <row r="88" spans="1:11" ht="12.75">
      <c r="A88" s="117" t="s">
        <v>2</v>
      </c>
      <c r="B88" s="118"/>
      <c r="C88" s="118"/>
      <c r="D88" s="118"/>
      <c r="E88" s="118"/>
      <c r="F88" s="118"/>
      <c r="G88" s="119"/>
      <c r="H88" s="22">
        <f>SUM(H9:H87)</f>
        <v>184780.92000000007</v>
      </c>
      <c r="I88" s="68">
        <f>SUM(I9:I87)</f>
        <v>0.9999999999999996</v>
      </c>
      <c r="J88" s="104"/>
      <c r="K88" s="110"/>
    </row>
    <row r="89" spans="1:9" ht="12.75">
      <c r="A89" s="117" t="s">
        <v>87</v>
      </c>
      <c r="B89" s="118"/>
      <c r="C89" s="118"/>
      <c r="D89" s="118"/>
      <c r="E89" s="118"/>
      <c r="F89" s="118"/>
      <c r="G89" s="119"/>
      <c r="H89" s="22">
        <f>H88*0.25</f>
        <v>46195.23000000002</v>
      </c>
      <c r="I89" s="68">
        <v>0.25</v>
      </c>
    </row>
    <row r="90" spans="1:9" ht="12.75">
      <c r="A90" s="117" t="s">
        <v>3</v>
      </c>
      <c r="B90" s="118"/>
      <c r="C90" s="118"/>
      <c r="D90" s="118"/>
      <c r="E90" s="118"/>
      <c r="F90" s="118"/>
      <c r="G90" s="119"/>
      <c r="H90" s="22">
        <f>H88+H89</f>
        <v>230976.15000000008</v>
      </c>
      <c r="I90" s="68"/>
    </row>
    <row r="91" spans="1:9" ht="12.75">
      <c r="A91" s="2"/>
      <c r="B91" s="3"/>
      <c r="C91" s="80"/>
      <c r="D91" s="81"/>
      <c r="E91" s="81"/>
      <c r="F91" s="81"/>
      <c r="G91" s="81"/>
      <c r="H91" s="81"/>
      <c r="I91" s="81"/>
    </row>
    <row r="92" spans="1:9" ht="12.75">
      <c r="A92" s="2"/>
      <c r="B92" s="3" t="s">
        <v>13</v>
      </c>
      <c r="C92" s="81"/>
      <c r="D92" s="81"/>
      <c r="E92" s="81"/>
      <c r="F92" s="81"/>
      <c r="G92" s="81"/>
      <c r="H92" s="81"/>
      <c r="I92" s="81"/>
    </row>
    <row r="93" spans="1:9" ht="12.75">
      <c r="A93" s="4">
        <v>1</v>
      </c>
      <c r="B93" s="120" t="s">
        <v>56</v>
      </c>
      <c r="C93" s="120"/>
      <c r="D93" s="120"/>
      <c r="E93" s="120"/>
      <c r="F93" s="120"/>
      <c r="G93" s="120"/>
      <c r="H93" s="120"/>
      <c r="I93" s="120"/>
    </row>
    <row r="94" spans="1:9" ht="12.75">
      <c r="A94" s="4">
        <v>2</v>
      </c>
      <c r="B94" s="116" t="s">
        <v>14</v>
      </c>
      <c r="C94" s="116"/>
      <c r="D94" s="116"/>
      <c r="E94" s="116"/>
      <c r="F94" s="116"/>
      <c r="G94" s="116"/>
      <c r="H94" s="116"/>
      <c r="I94" s="116"/>
    </row>
    <row r="95" spans="1:9" ht="12.75">
      <c r="A95" s="4">
        <v>3</v>
      </c>
      <c r="B95" s="116" t="s">
        <v>15</v>
      </c>
      <c r="C95" s="116"/>
      <c r="D95" s="116"/>
      <c r="E95" s="116"/>
      <c r="F95" s="116"/>
      <c r="G95" s="116"/>
      <c r="H95" s="116"/>
      <c r="I95" s="116"/>
    </row>
    <row r="96" spans="1:9" ht="25.5" customHeight="1">
      <c r="A96" s="4">
        <v>4</v>
      </c>
      <c r="B96" s="116" t="s">
        <v>88</v>
      </c>
      <c r="C96" s="116"/>
      <c r="D96" s="116"/>
      <c r="E96" s="116"/>
      <c r="F96" s="116"/>
      <c r="G96" s="116"/>
      <c r="H96" s="116"/>
      <c r="I96" s="116"/>
    </row>
    <row r="97" spans="1:9" ht="12.75">
      <c r="A97" s="4"/>
      <c r="B97" s="3"/>
      <c r="C97" s="80"/>
      <c r="D97" s="81"/>
      <c r="E97" s="81"/>
      <c r="F97" s="81"/>
      <c r="G97" s="81"/>
      <c r="H97" s="81"/>
      <c r="I97" s="81"/>
    </row>
    <row r="98" spans="1:9" ht="12.75">
      <c r="A98" s="4"/>
      <c r="B98" s="32" t="s">
        <v>24</v>
      </c>
      <c r="C98" s="80"/>
      <c r="D98" s="81"/>
      <c r="E98" s="81"/>
      <c r="F98" s="81"/>
      <c r="G98" s="81"/>
      <c r="H98" s="81"/>
      <c r="I98" s="81"/>
    </row>
    <row r="99" spans="1:9" ht="12.75">
      <c r="A99" s="4"/>
      <c r="B99" s="32" t="s">
        <v>21</v>
      </c>
      <c r="C99" s="80"/>
      <c r="D99" s="81"/>
      <c r="E99" s="81"/>
      <c r="F99" s="81"/>
      <c r="G99" s="81"/>
      <c r="H99" s="81"/>
      <c r="I99" s="81"/>
    </row>
    <row r="100" spans="1:9" ht="12.75">
      <c r="A100" s="4"/>
      <c r="B100" s="32" t="s">
        <v>22</v>
      </c>
      <c r="C100" s="80"/>
      <c r="D100" s="81"/>
      <c r="E100" s="81"/>
      <c r="F100" s="81"/>
      <c r="G100" s="81"/>
      <c r="H100" s="81"/>
      <c r="I100" s="81"/>
    </row>
    <row r="101" spans="1:9" ht="12.75">
      <c r="A101" s="4"/>
      <c r="B101" s="32" t="s">
        <v>23</v>
      </c>
      <c r="C101" s="80"/>
      <c r="D101" s="81"/>
      <c r="E101" s="81"/>
      <c r="F101" s="81"/>
      <c r="G101" s="81"/>
      <c r="H101" s="81"/>
      <c r="I101" s="81"/>
    </row>
    <row r="102" spans="1:256" s="81" customFormat="1" ht="12.75">
      <c r="A102" s="4"/>
      <c r="B102" s="3"/>
      <c r="C102" s="80"/>
      <c r="K102" s="97"/>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row>
  </sheetData>
  <sheetProtection/>
  <mergeCells count="13">
    <mergeCell ref="B1:B2"/>
    <mergeCell ref="C1:I1"/>
    <mergeCell ref="C2:I2"/>
    <mergeCell ref="C4:D4"/>
    <mergeCell ref="A5:I5"/>
    <mergeCell ref="J8:K8"/>
    <mergeCell ref="B96:I96"/>
    <mergeCell ref="A88:G88"/>
    <mergeCell ref="A89:G89"/>
    <mergeCell ref="A90:G90"/>
    <mergeCell ref="B93:I93"/>
    <mergeCell ref="B94:I94"/>
    <mergeCell ref="B95:I95"/>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scale="85" r:id="rId2"/>
  <headerFooter>
    <oddFooter>&amp;L&amp;A
Páginas ( &amp;P/&amp;N)&amp;R________________________
Fernando Melo Franco
Engº Eletricista CREA 11.179/D-GO
G5 ENGENHARIA</oddFooter>
  </headerFooter>
  <drawing r:id="rId1"/>
</worksheet>
</file>

<file path=xl/worksheets/sheet3.xml><?xml version="1.0" encoding="utf-8"?>
<worksheet xmlns="http://schemas.openxmlformats.org/spreadsheetml/2006/main" xmlns:r="http://schemas.openxmlformats.org/officeDocument/2006/relationships">
  <dimension ref="A1:IV97"/>
  <sheetViews>
    <sheetView zoomScaleSheetLayoutView="100" workbookViewId="0" topLeftCell="A416">
      <pane ySplit="435" topLeftCell="A1" activePane="bottomLeft" state="split"/>
      <selection pane="topLeft" activeCell="K1" sqref="K1:K16384"/>
      <selection pane="bottomLeft" activeCell="B81" sqref="B81"/>
    </sheetView>
  </sheetViews>
  <sheetFormatPr defaultColWidth="9.140625" defaultRowHeight="12.75"/>
  <cols>
    <col min="1" max="1" width="5.8515625" style="5" customWidth="1"/>
    <col min="2" max="2" width="85.8515625" style="7" customWidth="1"/>
    <col min="3" max="3" width="10.28125" style="82" customWidth="1"/>
    <col min="4" max="4" width="4.421875" style="83" customWidth="1"/>
    <col min="5" max="5" width="9.57421875" style="83" customWidth="1"/>
    <col min="6" max="6" width="10.00390625" style="83" bestFit="1" customWidth="1"/>
    <col min="7" max="7" width="12.57421875" style="83" customWidth="1"/>
    <col min="8" max="8" width="12.7109375" style="83" customWidth="1"/>
    <col min="9" max="9" width="10.421875" style="83" customWidth="1"/>
    <col min="10" max="10" width="10.7109375" style="81" customWidth="1"/>
    <col min="11" max="11" width="9.140625" style="97" customWidth="1"/>
    <col min="12" max="16384" width="9.140625" style="6" customWidth="1"/>
  </cols>
  <sheetData>
    <row r="1" spans="1:11" s="13" customFormat="1" ht="23.25" customHeight="1">
      <c r="A1" s="11"/>
      <c r="B1" s="121" t="s">
        <v>89</v>
      </c>
      <c r="C1" s="123" t="s">
        <v>275</v>
      </c>
      <c r="D1" s="124"/>
      <c r="E1" s="124"/>
      <c r="F1" s="124"/>
      <c r="G1" s="124"/>
      <c r="H1" s="124"/>
      <c r="I1" s="125"/>
      <c r="J1" s="98"/>
      <c r="K1" s="99"/>
    </row>
    <row r="2" spans="1:11" s="13" customFormat="1" ht="30.75" customHeight="1">
      <c r="A2" s="10"/>
      <c r="B2" s="122"/>
      <c r="C2" s="126" t="s">
        <v>90</v>
      </c>
      <c r="D2" s="127"/>
      <c r="E2" s="127"/>
      <c r="F2" s="127"/>
      <c r="G2" s="127"/>
      <c r="H2" s="127"/>
      <c r="I2" s="128"/>
      <c r="J2" s="98"/>
      <c r="K2" s="99"/>
    </row>
    <row r="3" spans="1:11" s="13" customFormat="1" ht="21">
      <c r="A3" s="10"/>
      <c r="B3" s="14"/>
      <c r="C3" s="54" t="s">
        <v>0</v>
      </c>
      <c r="D3" s="84"/>
      <c r="E3" s="84"/>
      <c r="F3" s="12"/>
      <c r="G3" s="53" t="s">
        <v>55</v>
      </c>
      <c r="H3" s="37">
        <v>42340</v>
      </c>
      <c r="I3" s="55"/>
      <c r="J3" s="98"/>
      <c r="K3" s="99"/>
    </row>
    <row r="4" spans="1:11" s="13" customFormat="1" ht="12" customHeight="1" thickBot="1">
      <c r="A4" s="15"/>
      <c r="B4" s="16"/>
      <c r="C4" s="129" t="s">
        <v>27</v>
      </c>
      <c r="D4" s="130"/>
      <c r="E4" s="56"/>
      <c r="F4" s="57"/>
      <c r="G4" s="58"/>
      <c r="H4" s="85" t="s">
        <v>91</v>
      </c>
      <c r="I4" s="86"/>
      <c r="J4" s="98"/>
      <c r="K4" s="97"/>
    </row>
    <row r="5" spans="1:11" s="20" customFormat="1" ht="12" customHeight="1" thickBot="1">
      <c r="A5" s="131" t="s">
        <v>334</v>
      </c>
      <c r="B5" s="132"/>
      <c r="C5" s="132"/>
      <c r="D5" s="132"/>
      <c r="E5" s="132"/>
      <c r="F5" s="132"/>
      <c r="G5" s="132"/>
      <c r="H5" s="132"/>
      <c r="I5" s="133"/>
      <c r="J5" s="98"/>
      <c r="K5" s="99"/>
    </row>
    <row r="6" spans="1:11" s="19" customFormat="1" ht="12" customHeight="1" thickBot="1">
      <c r="A6" s="8" t="s">
        <v>4</v>
      </c>
      <c r="B6" s="9" t="s">
        <v>5</v>
      </c>
      <c r="C6" s="76" t="s">
        <v>6</v>
      </c>
      <c r="D6" s="77" t="s">
        <v>7</v>
      </c>
      <c r="E6" s="77" t="s">
        <v>8</v>
      </c>
      <c r="F6" s="77" t="s">
        <v>9</v>
      </c>
      <c r="G6" s="77" t="s">
        <v>10</v>
      </c>
      <c r="H6" s="77" t="s">
        <v>11</v>
      </c>
      <c r="I6" s="78" t="s">
        <v>12</v>
      </c>
      <c r="J6" s="100"/>
      <c r="K6" s="101"/>
    </row>
    <row r="7" spans="1:11" s="20" customFormat="1" ht="12" customHeight="1">
      <c r="A7" s="23"/>
      <c r="B7" s="17" t="s">
        <v>42</v>
      </c>
      <c r="C7" s="21" t="s">
        <v>17</v>
      </c>
      <c r="D7" s="21"/>
      <c r="E7" s="22"/>
      <c r="F7" s="22"/>
      <c r="G7" s="22"/>
      <c r="H7" s="22">
        <f>H83</f>
        <v>177184.66</v>
      </c>
      <c r="I7" s="68">
        <f>SUM(I9:I82)</f>
        <v>1.0000000000000004</v>
      </c>
      <c r="J7" s="98"/>
      <c r="K7" s="99"/>
    </row>
    <row r="8" spans="1:256" s="20" customFormat="1" ht="12" customHeight="1">
      <c r="A8" s="26">
        <v>1</v>
      </c>
      <c r="B8" s="25" t="s">
        <v>25</v>
      </c>
      <c r="C8" s="21"/>
      <c r="D8" s="21"/>
      <c r="E8" s="22"/>
      <c r="F8" s="22"/>
      <c r="G8" s="22"/>
      <c r="H8" s="22"/>
      <c r="I8" s="68"/>
      <c r="J8" s="134" t="s">
        <v>92</v>
      </c>
      <c r="K8" s="134"/>
      <c r="L8" s="28"/>
      <c r="M8" s="28"/>
      <c r="N8" s="29"/>
      <c r="O8" s="29"/>
      <c r="P8" s="29"/>
      <c r="Q8" s="29"/>
      <c r="R8" s="30"/>
      <c r="S8" s="31"/>
      <c r="T8" s="27"/>
      <c r="U8" s="28"/>
      <c r="V8" s="28"/>
      <c r="W8" s="29"/>
      <c r="X8" s="29"/>
      <c r="Y8" s="29"/>
      <c r="Z8" s="29"/>
      <c r="AA8" s="30"/>
      <c r="AB8" s="31"/>
      <c r="AC8" s="27"/>
      <c r="AD8" s="28"/>
      <c r="AE8" s="28"/>
      <c r="AF8" s="29"/>
      <c r="AG8" s="29"/>
      <c r="AH8" s="29"/>
      <c r="AI8" s="29"/>
      <c r="AJ8" s="30"/>
      <c r="AK8" s="31"/>
      <c r="AL8" s="27"/>
      <c r="AM8" s="28"/>
      <c r="AN8" s="28"/>
      <c r="AO8" s="29"/>
      <c r="AP8" s="29"/>
      <c r="AQ8" s="29"/>
      <c r="AR8" s="29"/>
      <c r="AS8" s="30"/>
      <c r="AT8" s="31"/>
      <c r="AU8" s="27"/>
      <c r="AV8" s="28"/>
      <c r="AW8" s="28"/>
      <c r="AX8" s="29"/>
      <c r="AY8" s="29"/>
      <c r="AZ8" s="29"/>
      <c r="BA8" s="29"/>
      <c r="BB8" s="30"/>
      <c r="BC8" s="31"/>
      <c r="BD8" s="27"/>
      <c r="BE8" s="28"/>
      <c r="BF8" s="28"/>
      <c r="BG8" s="29"/>
      <c r="BH8" s="29"/>
      <c r="BI8" s="29"/>
      <c r="BJ8" s="29"/>
      <c r="BK8" s="30"/>
      <c r="BL8" s="31"/>
      <c r="BM8" s="27"/>
      <c r="BN8" s="28"/>
      <c r="BO8" s="28"/>
      <c r="BP8" s="29"/>
      <c r="BQ8" s="29"/>
      <c r="BR8" s="29"/>
      <c r="BS8" s="29"/>
      <c r="BT8" s="30"/>
      <c r="BU8" s="31"/>
      <c r="BV8" s="27"/>
      <c r="BW8" s="28"/>
      <c r="BX8" s="28"/>
      <c r="BY8" s="29"/>
      <c r="BZ8" s="29"/>
      <c r="CA8" s="29"/>
      <c r="CB8" s="29"/>
      <c r="CC8" s="30"/>
      <c r="CD8" s="31"/>
      <c r="CE8" s="27"/>
      <c r="CF8" s="28"/>
      <c r="CG8" s="28"/>
      <c r="CH8" s="29"/>
      <c r="CI8" s="29"/>
      <c r="CJ8" s="29"/>
      <c r="CK8" s="29"/>
      <c r="CL8" s="30"/>
      <c r="CM8" s="31"/>
      <c r="CN8" s="27"/>
      <c r="CO8" s="28"/>
      <c r="CP8" s="28"/>
      <c r="CQ8" s="29"/>
      <c r="CR8" s="29"/>
      <c r="CS8" s="29"/>
      <c r="CT8" s="29"/>
      <c r="CU8" s="30"/>
      <c r="CV8" s="31"/>
      <c r="CW8" s="27"/>
      <c r="CX8" s="28"/>
      <c r="CY8" s="28"/>
      <c r="CZ8" s="29"/>
      <c r="DA8" s="29"/>
      <c r="DB8" s="29"/>
      <c r="DC8" s="29"/>
      <c r="DD8" s="30"/>
      <c r="DE8" s="31"/>
      <c r="DF8" s="27"/>
      <c r="DG8" s="28"/>
      <c r="DH8" s="28"/>
      <c r="DI8" s="29"/>
      <c r="DJ8" s="29"/>
      <c r="DK8" s="29"/>
      <c r="DL8" s="29"/>
      <c r="DM8" s="30"/>
      <c r="DN8" s="31"/>
      <c r="DO8" s="27"/>
      <c r="DP8" s="28"/>
      <c r="DQ8" s="28"/>
      <c r="DR8" s="29"/>
      <c r="DS8" s="29"/>
      <c r="DT8" s="29"/>
      <c r="DU8" s="29"/>
      <c r="DV8" s="30"/>
      <c r="DW8" s="31"/>
      <c r="DX8" s="27"/>
      <c r="DY8" s="28"/>
      <c r="DZ8" s="28"/>
      <c r="EA8" s="29"/>
      <c r="EB8" s="29"/>
      <c r="EC8" s="29"/>
      <c r="ED8" s="29"/>
      <c r="EE8" s="30"/>
      <c r="EF8" s="31"/>
      <c r="EG8" s="27"/>
      <c r="EH8" s="28"/>
      <c r="EI8" s="28"/>
      <c r="EJ8" s="29"/>
      <c r="EK8" s="29"/>
      <c r="EL8" s="29"/>
      <c r="EM8" s="29"/>
      <c r="EN8" s="30"/>
      <c r="EO8" s="31"/>
      <c r="EP8" s="27"/>
      <c r="EQ8" s="28"/>
      <c r="ER8" s="28"/>
      <c r="ES8" s="29"/>
      <c r="ET8" s="29"/>
      <c r="EU8" s="29"/>
      <c r="EV8" s="29"/>
      <c r="EW8" s="30"/>
      <c r="EX8" s="31"/>
      <c r="EY8" s="27"/>
      <c r="EZ8" s="28"/>
      <c r="FA8" s="28"/>
      <c r="FB8" s="29"/>
      <c r="FC8" s="29"/>
      <c r="FD8" s="29"/>
      <c r="FE8" s="29"/>
      <c r="FF8" s="30"/>
      <c r="FG8" s="31"/>
      <c r="FH8" s="27"/>
      <c r="FI8" s="28"/>
      <c r="FJ8" s="28"/>
      <c r="FK8" s="29"/>
      <c r="FL8" s="29"/>
      <c r="FM8" s="29"/>
      <c r="FN8" s="29"/>
      <c r="FO8" s="30"/>
      <c r="FP8" s="31"/>
      <c r="FQ8" s="27"/>
      <c r="FR8" s="28"/>
      <c r="FS8" s="28"/>
      <c r="FT8" s="29"/>
      <c r="FU8" s="29"/>
      <c r="FV8" s="29"/>
      <c r="FW8" s="29"/>
      <c r="FX8" s="30"/>
      <c r="FY8" s="31"/>
      <c r="FZ8" s="27"/>
      <c r="GA8" s="28"/>
      <c r="GB8" s="28"/>
      <c r="GC8" s="29"/>
      <c r="GD8" s="29"/>
      <c r="GE8" s="29"/>
      <c r="GF8" s="29"/>
      <c r="GG8" s="30"/>
      <c r="GH8" s="31"/>
      <c r="GI8" s="27"/>
      <c r="GJ8" s="28"/>
      <c r="GK8" s="28"/>
      <c r="GL8" s="29"/>
      <c r="GM8" s="29"/>
      <c r="GN8" s="29"/>
      <c r="GO8" s="29"/>
      <c r="GP8" s="30"/>
      <c r="GQ8" s="31"/>
      <c r="GR8" s="27"/>
      <c r="GS8" s="28"/>
      <c r="GT8" s="28"/>
      <c r="GU8" s="29"/>
      <c r="GV8" s="29"/>
      <c r="GW8" s="29"/>
      <c r="GX8" s="29"/>
      <c r="GY8" s="30"/>
      <c r="GZ8" s="31"/>
      <c r="HA8" s="27"/>
      <c r="HB8" s="28"/>
      <c r="HC8" s="28"/>
      <c r="HD8" s="29"/>
      <c r="HE8" s="29"/>
      <c r="HF8" s="29"/>
      <c r="HG8" s="29"/>
      <c r="HH8" s="30"/>
      <c r="HI8" s="31"/>
      <c r="HJ8" s="27"/>
      <c r="HK8" s="28"/>
      <c r="HL8" s="28"/>
      <c r="HM8" s="29"/>
      <c r="HN8" s="29"/>
      <c r="HO8" s="29"/>
      <c r="HP8" s="29"/>
      <c r="HQ8" s="30"/>
      <c r="HR8" s="31"/>
      <c r="HS8" s="27"/>
      <c r="HT8" s="28"/>
      <c r="HU8" s="28"/>
      <c r="HV8" s="29"/>
      <c r="HW8" s="29"/>
      <c r="HX8" s="29"/>
      <c r="HY8" s="29"/>
      <c r="HZ8" s="30"/>
      <c r="IA8" s="31"/>
      <c r="IB8" s="27"/>
      <c r="IC8" s="28"/>
      <c r="ID8" s="28"/>
      <c r="IE8" s="29"/>
      <c r="IF8" s="29"/>
      <c r="IG8" s="29"/>
      <c r="IH8" s="29"/>
      <c r="II8" s="30"/>
      <c r="IJ8" s="31"/>
      <c r="IK8" s="27"/>
      <c r="IL8" s="28"/>
      <c r="IM8" s="28"/>
      <c r="IN8" s="29"/>
      <c r="IO8" s="29"/>
      <c r="IP8" s="29"/>
      <c r="IQ8" s="29"/>
      <c r="IR8" s="30"/>
      <c r="IS8" s="31"/>
      <c r="IT8" s="27"/>
      <c r="IU8" s="28"/>
      <c r="IV8" s="28"/>
    </row>
    <row r="9" spans="1:11" s="1" customFormat="1" ht="22.5">
      <c r="A9" s="24" t="s">
        <v>95</v>
      </c>
      <c r="B9" s="38" t="s">
        <v>102</v>
      </c>
      <c r="C9" s="41">
        <v>20</v>
      </c>
      <c r="D9" s="39" t="s">
        <v>16</v>
      </c>
      <c r="E9" s="62">
        <v>1.81</v>
      </c>
      <c r="F9" s="62">
        <v>10.29</v>
      </c>
      <c r="G9" s="63">
        <f>F9+E9</f>
        <v>12.1</v>
      </c>
      <c r="H9" s="63">
        <f>G9*C9</f>
        <v>242</v>
      </c>
      <c r="I9" s="64">
        <f>H9/$H$7</f>
        <v>0.0013658067239003648</v>
      </c>
      <c r="J9" s="88" t="s">
        <v>65</v>
      </c>
      <c r="K9" s="89">
        <v>83540</v>
      </c>
    </row>
    <row r="10" spans="1:11" s="1" customFormat="1" ht="12.75" customHeight="1">
      <c r="A10" s="24" t="s">
        <v>96</v>
      </c>
      <c r="B10" s="59" t="s">
        <v>103</v>
      </c>
      <c r="C10" s="41">
        <v>175</v>
      </c>
      <c r="D10" s="39" t="s">
        <v>16</v>
      </c>
      <c r="E10" s="62">
        <v>4.1</v>
      </c>
      <c r="F10" s="62">
        <v>23.3</v>
      </c>
      <c r="G10" s="63">
        <f>F10+E10</f>
        <v>27.4</v>
      </c>
      <c r="H10" s="63">
        <f>G10*C10</f>
        <v>4795</v>
      </c>
      <c r="I10" s="64">
        <f>H10/$H$7</f>
        <v>0.027062162153315077</v>
      </c>
      <c r="J10" s="88" t="s">
        <v>216</v>
      </c>
      <c r="K10" s="89"/>
    </row>
    <row r="11" spans="1:11" s="1" customFormat="1" ht="12.75" customHeight="1">
      <c r="A11" s="24" t="s">
        <v>97</v>
      </c>
      <c r="B11" s="59" t="s">
        <v>104</v>
      </c>
      <c r="C11" s="41">
        <v>66</v>
      </c>
      <c r="D11" s="39" t="s">
        <v>16</v>
      </c>
      <c r="E11" s="62">
        <v>5.51</v>
      </c>
      <c r="F11" s="62">
        <v>31.25</v>
      </c>
      <c r="G11" s="63">
        <f>F11+E11</f>
        <v>36.76</v>
      </c>
      <c r="H11" s="63">
        <f>G11*C11</f>
        <v>2426.16</v>
      </c>
      <c r="I11" s="64">
        <f>H11/$H$7</f>
        <v>0.013692833228339292</v>
      </c>
      <c r="J11" s="88" t="s">
        <v>216</v>
      </c>
      <c r="K11" s="89"/>
    </row>
    <row r="12" spans="1:11" s="1" customFormat="1" ht="11.25">
      <c r="A12" s="24" t="s">
        <v>98</v>
      </c>
      <c r="B12" s="59" t="s">
        <v>335</v>
      </c>
      <c r="C12" s="41">
        <v>145</v>
      </c>
      <c r="D12" s="18" t="s">
        <v>32</v>
      </c>
      <c r="E12" s="62">
        <v>1.2</v>
      </c>
      <c r="F12" s="62">
        <v>6.88</v>
      </c>
      <c r="G12" s="63">
        <f>F12+E12</f>
        <v>8.08</v>
      </c>
      <c r="H12" s="63">
        <f>G12*C12</f>
        <v>1171.6</v>
      </c>
      <c r="I12" s="64">
        <f>H12/$H$7</f>
        <v>0.006612310569097798</v>
      </c>
      <c r="J12" s="90" t="s">
        <v>81</v>
      </c>
      <c r="K12" s="89"/>
    </row>
    <row r="13" spans="1:11" s="1" customFormat="1" ht="11.25">
      <c r="A13" s="24" t="s">
        <v>93</v>
      </c>
      <c r="B13" s="115" t="s">
        <v>336</v>
      </c>
      <c r="C13" s="60">
        <v>145</v>
      </c>
      <c r="D13" s="60" t="s">
        <v>32</v>
      </c>
      <c r="E13" s="61">
        <v>9.22</v>
      </c>
      <c r="F13" s="61">
        <v>52.7</v>
      </c>
      <c r="G13" s="63">
        <f>F13+E13</f>
        <v>61.92</v>
      </c>
      <c r="H13" s="63">
        <f>G13*C13</f>
        <v>8978.4</v>
      </c>
      <c r="I13" s="64">
        <f>H13/$H$7</f>
        <v>0.05067255822259105</v>
      </c>
      <c r="J13" s="90" t="s">
        <v>81</v>
      </c>
      <c r="K13" s="89"/>
    </row>
    <row r="14" spans="1:11" s="1" customFormat="1" ht="11.25">
      <c r="A14" s="17">
        <v>2</v>
      </c>
      <c r="B14" s="25" t="s">
        <v>18</v>
      </c>
      <c r="C14" s="21"/>
      <c r="D14" s="21"/>
      <c r="E14" s="22"/>
      <c r="F14" s="22"/>
      <c r="G14" s="69"/>
      <c r="H14" s="69"/>
      <c r="I14" s="70"/>
      <c r="J14" s="91"/>
      <c r="K14" s="96"/>
    </row>
    <row r="15" spans="1:11" s="1" customFormat="1" ht="11.25">
      <c r="A15" s="24" t="s">
        <v>112</v>
      </c>
      <c r="B15" s="38" t="s">
        <v>109</v>
      </c>
      <c r="C15" s="41">
        <v>8</v>
      </c>
      <c r="D15" s="39" t="s">
        <v>16</v>
      </c>
      <c r="E15" s="61">
        <v>0.74</v>
      </c>
      <c r="F15" s="61">
        <v>4.19</v>
      </c>
      <c r="G15" s="63">
        <f>F15+E15</f>
        <v>4.930000000000001</v>
      </c>
      <c r="H15" s="63">
        <f>G15*C15</f>
        <v>39.440000000000005</v>
      </c>
      <c r="I15" s="64">
        <f>H15/$H$7</f>
        <v>0.00022259263301913386</v>
      </c>
      <c r="J15" s="87" t="s">
        <v>65</v>
      </c>
      <c r="K15" s="108">
        <v>83440</v>
      </c>
    </row>
    <row r="16" spans="1:11" s="1" customFormat="1" ht="11.25">
      <c r="A16" s="24" t="s">
        <v>113</v>
      </c>
      <c r="B16" s="38" t="s">
        <v>110</v>
      </c>
      <c r="C16" s="41">
        <v>393</v>
      </c>
      <c r="D16" s="39" t="s">
        <v>32</v>
      </c>
      <c r="E16" s="62">
        <v>1.64</v>
      </c>
      <c r="F16" s="62">
        <v>9.27</v>
      </c>
      <c r="G16" s="63">
        <f>F16+E16</f>
        <v>10.91</v>
      </c>
      <c r="H16" s="63">
        <f>G16*C16</f>
        <v>4287.63</v>
      </c>
      <c r="I16" s="64">
        <f>H16/$H$7</f>
        <v>0.024198652411557525</v>
      </c>
      <c r="J16" s="88" t="s">
        <v>65</v>
      </c>
      <c r="K16" s="89" t="s">
        <v>209</v>
      </c>
    </row>
    <row r="17" spans="1:11" s="1" customFormat="1" ht="11.25">
      <c r="A17" s="24" t="s">
        <v>114</v>
      </c>
      <c r="B17" s="38" t="s">
        <v>111</v>
      </c>
      <c r="C17" s="41">
        <v>276</v>
      </c>
      <c r="D17" s="39" t="s">
        <v>32</v>
      </c>
      <c r="E17" s="62">
        <v>2.29</v>
      </c>
      <c r="F17" s="62">
        <v>13.01</v>
      </c>
      <c r="G17" s="63">
        <f>F17+E17</f>
        <v>15.3</v>
      </c>
      <c r="H17" s="63">
        <f>G17*C17</f>
        <v>4222.8</v>
      </c>
      <c r="I17" s="64">
        <f>H17/$H$7</f>
        <v>0.023832762949117604</v>
      </c>
      <c r="J17" s="88" t="s">
        <v>65</v>
      </c>
      <c r="K17" s="89" t="s">
        <v>210</v>
      </c>
    </row>
    <row r="18" spans="1:11" s="1" customFormat="1" ht="11.25">
      <c r="A18" s="24" t="s">
        <v>115</v>
      </c>
      <c r="B18" s="38" t="s">
        <v>52</v>
      </c>
      <c r="C18" s="41">
        <v>428</v>
      </c>
      <c r="D18" s="39" t="s">
        <v>32</v>
      </c>
      <c r="E18" s="62">
        <v>0.73</v>
      </c>
      <c r="F18" s="62">
        <v>2.54</v>
      </c>
      <c r="G18" s="63">
        <f>F18+E18</f>
        <v>3.27</v>
      </c>
      <c r="H18" s="63">
        <f>G18*C18</f>
        <v>1399.56</v>
      </c>
      <c r="I18" s="64">
        <f>H18/$H$7</f>
        <v>0.007898877927694191</v>
      </c>
      <c r="J18" s="88" t="s">
        <v>68</v>
      </c>
      <c r="K18" s="89">
        <v>72380</v>
      </c>
    </row>
    <row r="19" spans="1:11" s="1" customFormat="1" ht="11.25">
      <c r="A19" s="24" t="s">
        <v>116</v>
      </c>
      <c r="B19" s="33" t="s">
        <v>155</v>
      </c>
      <c r="C19" s="41">
        <v>16</v>
      </c>
      <c r="D19" s="18" t="s">
        <v>32</v>
      </c>
      <c r="E19" s="62">
        <v>0.86</v>
      </c>
      <c r="F19" s="62">
        <v>4.85</v>
      </c>
      <c r="G19" s="62">
        <f>F19+E19</f>
        <v>5.71</v>
      </c>
      <c r="H19" s="62">
        <f>G19*C19</f>
        <v>91.36</v>
      </c>
      <c r="I19" s="73">
        <f>H19/$H$7</f>
        <v>0.0005156202574195757</v>
      </c>
      <c r="J19" s="90" t="s">
        <v>65</v>
      </c>
      <c r="K19" s="89">
        <v>83438</v>
      </c>
    </row>
    <row r="20" spans="1:11" s="1" customFormat="1" ht="11.25">
      <c r="A20" s="36" t="s">
        <v>38</v>
      </c>
      <c r="B20" s="25" t="s">
        <v>37</v>
      </c>
      <c r="C20" s="26"/>
      <c r="D20" s="26"/>
      <c r="E20" s="26"/>
      <c r="F20" s="26"/>
      <c r="G20" s="26"/>
      <c r="H20" s="26"/>
      <c r="I20" s="26"/>
      <c r="J20" s="91"/>
      <c r="K20" s="96"/>
    </row>
    <row r="21" spans="1:11" s="1" customFormat="1" ht="11.25">
      <c r="A21" s="36" t="s">
        <v>62</v>
      </c>
      <c r="B21" s="25" t="s">
        <v>278</v>
      </c>
      <c r="C21" s="26"/>
      <c r="D21" s="26"/>
      <c r="E21" s="26"/>
      <c r="F21" s="26"/>
      <c r="G21" s="26"/>
      <c r="H21" s="26"/>
      <c r="I21" s="26"/>
      <c r="J21" s="91"/>
      <c r="K21" s="96"/>
    </row>
    <row r="22" spans="1:11" s="47" customFormat="1" ht="14.25" customHeight="1">
      <c r="A22" s="24" t="s">
        <v>63</v>
      </c>
      <c r="B22" s="44" t="s">
        <v>235</v>
      </c>
      <c r="C22" s="45">
        <v>2</v>
      </c>
      <c r="D22" s="46" t="s">
        <v>16</v>
      </c>
      <c r="E22" s="62">
        <v>449.57</v>
      </c>
      <c r="F22" s="62">
        <v>2569</v>
      </c>
      <c r="G22" s="63">
        <f>F22+E22</f>
        <v>3018.57</v>
      </c>
      <c r="H22" s="63">
        <f>G22*C22</f>
        <v>6037.14</v>
      </c>
      <c r="I22" s="64">
        <f>H22/$H$7</f>
        <v>0.03407258845094152</v>
      </c>
      <c r="J22" s="92" t="s">
        <v>81</v>
      </c>
      <c r="K22" s="93"/>
    </row>
    <row r="23" spans="1:11" s="47" customFormat="1" ht="14.25" customHeight="1">
      <c r="A23" s="24" t="s">
        <v>64</v>
      </c>
      <c r="B23" s="48" t="s">
        <v>229</v>
      </c>
      <c r="C23" s="45">
        <v>2</v>
      </c>
      <c r="D23" s="65" t="s">
        <v>16</v>
      </c>
      <c r="E23" s="62">
        <v>21.9</v>
      </c>
      <c r="F23" s="62">
        <v>238.5</v>
      </c>
      <c r="G23" s="63">
        <f aca="true" t="shared" si="0" ref="G23:G31">F23+E23</f>
        <v>260.4</v>
      </c>
      <c r="H23" s="63">
        <f aca="true" t="shared" si="1" ref="H23:H31">G23*C23</f>
        <v>520.8</v>
      </c>
      <c r="I23" s="64">
        <f aca="true" t="shared" si="2" ref="I23:I31">H23/$H$7</f>
        <v>0.0029393063711045863</v>
      </c>
      <c r="J23" s="94" t="s">
        <v>68</v>
      </c>
      <c r="K23" s="95">
        <v>71177</v>
      </c>
    </row>
    <row r="24" spans="1:11" s="47" customFormat="1" ht="14.25" customHeight="1">
      <c r="A24" s="24" t="s">
        <v>66</v>
      </c>
      <c r="B24" s="48" t="s">
        <v>230</v>
      </c>
      <c r="C24" s="45">
        <v>2</v>
      </c>
      <c r="D24" s="65" t="s">
        <v>16</v>
      </c>
      <c r="E24" s="62">
        <v>43.05</v>
      </c>
      <c r="F24" s="62">
        <v>243.96</v>
      </c>
      <c r="G24" s="63">
        <f t="shared" si="0"/>
        <v>287.01</v>
      </c>
      <c r="H24" s="63">
        <f t="shared" si="1"/>
        <v>574.02</v>
      </c>
      <c r="I24" s="64">
        <f t="shared" si="2"/>
        <v>0.0032396709737739144</v>
      </c>
      <c r="J24" s="88" t="s">
        <v>65</v>
      </c>
      <c r="K24" s="89" t="s">
        <v>80</v>
      </c>
    </row>
    <row r="25" spans="1:11" s="47" customFormat="1" ht="14.25" customHeight="1">
      <c r="A25" s="24" t="s">
        <v>67</v>
      </c>
      <c r="B25" s="48" t="s">
        <v>231</v>
      </c>
      <c r="C25" s="45">
        <v>2</v>
      </c>
      <c r="D25" s="65" t="s">
        <v>16</v>
      </c>
      <c r="E25" s="62">
        <v>1.68</v>
      </c>
      <c r="F25" s="62">
        <v>9.53</v>
      </c>
      <c r="G25" s="63">
        <f t="shared" si="0"/>
        <v>11.209999999999999</v>
      </c>
      <c r="H25" s="63">
        <f t="shared" si="1"/>
        <v>22.419999999999998</v>
      </c>
      <c r="I25" s="64">
        <f t="shared" si="2"/>
        <v>0.0001265346559910999</v>
      </c>
      <c r="J25" s="88" t="s">
        <v>65</v>
      </c>
      <c r="K25" s="89" t="s">
        <v>212</v>
      </c>
    </row>
    <row r="26" spans="1:11" s="47" customFormat="1" ht="14.25" customHeight="1">
      <c r="A26" s="24" t="s">
        <v>69</v>
      </c>
      <c r="B26" s="48" t="s">
        <v>232</v>
      </c>
      <c r="C26" s="45">
        <v>43</v>
      </c>
      <c r="D26" s="65" t="s">
        <v>16</v>
      </c>
      <c r="E26" s="62">
        <v>1.68</v>
      </c>
      <c r="F26" s="62">
        <v>9.53</v>
      </c>
      <c r="G26" s="63">
        <f t="shared" si="0"/>
        <v>11.209999999999999</v>
      </c>
      <c r="H26" s="63">
        <f t="shared" si="1"/>
        <v>482.03</v>
      </c>
      <c r="I26" s="64">
        <f t="shared" si="2"/>
        <v>0.0027204951038086477</v>
      </c>
      <c r="J26" s="88" t="s">
        <v>65</v>
      </c>
      <c r="K26" s="89" t="s">
        <v>212</v>
      </c>
    </row>
    <row r="27" spans="1:11" s="47" customFormat="1" ht="14.25" customHeight="1">
      <c r="A27" s="24" t="s">
        <v>70</v>
      </c>
      <c r="B27" s="48" t="s">
        <v>279</v>
      </c>
      <c r="C27" s="45">
        <v>8</v>
      </c>
      <c r="D27" s="65" t="s">
        <v>16</v>
      </c>
      <c r="E27" s="62">
        <v>11.05</v>
      </c>
      <c r="F27" s="62">
        <v>62.63</v>
      </c>
      <c r="G27" s="63">
        <f t="shared" si="0"/>
        <v>73.68</v>
      </c>
      <c r="H27" s="63">
        <f t="shared" si="1"/>
        <v>589.44</v>
      </c>
      <c r="I27" s="64">
        <f t="shared" si="2"/>
        <v>0.003326698823701781</v>
      </c>
      <c r="J27" s="88" t="s">
        <v>65</v>
      </c>
      <c r="K27" s="89" t="s">
        <v>234</v>
      </c>
    </row>
    <row r="28" spans="1:11" s="47" customFormat="1" ht="14.25" customHeight="1">
      <c r="A28" s="24" t="s">
        <v>71</v>
      </c>
      <c r="B28" s="44" t="s">
        <v>233</v>
      </c>
      <c r="C28" s="41">
        <v>4</v>
      </c>
      <c r="D28" s="46" t="s">
        <v>16</v>
      </c>
      <c r="E28" s="62">
        <v>14.6</v>
      </c>
      <c r="F28" s="62">
        <v>83.95</v>
      </c>
      <c r="G28" s="63">
        <f t="shared" si="0"/>
        <v>98.55</v>
      </c>
      <c r="H28" s="63">
        <f t="shared" si="1"/>
        <v>394.2</v>
      </c>
      <c r="I28" s="64">
        <f t="shared" si="2"/>
        <v>0.0022247975643038174</v>
      </c>
      <c r="J28" s="88" t="s">
        <v>68</v>
      </c>
      <c r="K28" s="89">
        <v>71450</v>
      </c>
    </row>
    <row r="29" spans="1:11" s="47" customFormat="1" ht="14.25" customHeight="1">
      <c r="A29" s="24" t="s">
        <v>72</v>
      </c>
      <c r="B29" s="44" t="s">
        <v>218</v>
      </c>
      <c r="C29" s="41">
        <v>8</v>
      </c>
      <c r="D29" s="65" t="s">
        <v>16</v>
      </c>
      <c r="E29" s="62">
        <v>24.33</v>
      </c>
      <c r="F29" s="62">
        <v>37.03</v>
      </c>
      <c r="G29" s="63">
        <f t="shared" si="0"/>
        <v>61.36</v>
      </c>
      <c r="H29" s="63">
        <f t="shared" si="1"/>
        <v>490.88</v>
      </c>
      <c r="I29" s="64">
        <f t="shared" si="2"/>
        <v>0.0027704429943314506</v>
      </c>
      <c r="J29" s="88" t="s">
        <v>68</v>
      </c>
      <c r="K29" s="89">
        <v>71184</v>
      </c>
    </row>
    <row r="30" spans="1:11" s="47" customFormat="1" ht="14.25" customHeight="1">
      <c r="A30" s="24" t="s">
        <v>73</v>
      </c>
      <c r="B30" s="44" t="s">
        <v>219</v>
      </c>
      <c r="C30" s="41">
        <v>2</v>
      </c>
      <c r="D30" s="46" t="s">
        <v>16</v>
      </c>
      <c r="E30" s="62">
        <v>348.54</v>
      </c>
      <c r="F30" s="62">
        <v>1161.8</v>
      </c>
      <c r="G30" s="63">
        <f t="shared" si="0"/>
        <v>1510.34</v>
      </c>
      <c r="H30" s="63">
        <f t="shared" si="1"/>
        <v>3020.68</v>
      </c>
      <c r="I30" s="64">
        <f t="shared" si="2"/>
        <v>0.017048202705584103</v>
      </c>
      <c r="J30" s="88" t="s">
        <v>81</v>
      </c>
      <c r="K30" s="89"/>
    </row>
    <row r="31" spans="1:11" s="47" customFormat="1" ht="14.25" customHeight="1">
      <c r="A31" s="24" t="s">
        <v>74</v>
      </c>
      <c r="B31" s="48" t="s">
        <v>220</v>
      </c>
      <c r="C31" s="45">
        <v>2</v>
      </c>
      <c r="D31" s="65" t="s">
        <v>16</v>
      </c>
      <c r="E31" s="62">
        <v>348.5</v>
      </c>
      <c r="F31" s="62">
        <v>1161.8</v>
      </c>
      <c r="G31" s="63">
        <f t="shared" si="0"/>
        <v>1510.3</v>
      </c>
      <c r="H31" s="63">
        <f t="shared" si="1"/>
        <v>3020.6</v>
      </c>
      <c r="I31" s="64">
        <f t="shared" si="2"/>
        <v>0.0170477511992291</v>
      </c>
      <c r="J31" s="88" t="s">
        <v>81</v>
      </c>
      <c r="K31" s="89"/>
    </row>
    <row r="32" spans="1:11" s="47" customFormat="1" ht="33.75">
      <c r="A32" s="49"/>
      <c r="B32" s="50" t="s">
        <v>226</v>
      </c>
      <c r="C32" s="51"/>
      <c r="D32" s="52"/>
      <c r="E32" s="71"/>
      <c r="F32" s="51"/>
      <c r="G32" s="71"/>
      <c r="H32" s="71"/>
      <c r="I32" s="72"/>
      <c r="J32" s="102"/>
      <c r="K32" s="103"/>
    </row>
    <row r="33" spans="1:11" s="1" customFormat="1" ht="11.25">
      <c r="A33" s="36" t="s">
        <v>77</v>
      </c>
      <c r="B33" s="25" t="s">
        <v>37</v>
      </c>
      <c r="C33" s="26"/>
      <c r="D33" s="26"/>
      <c r="E33" s="26"/>
      <c r="F33" s="26"/>
      <c r="G33" s="26"/>
      <c r="H33" s="26"/>
      <c r="I33" s="26"/>
      <c r="J33" s="91"/>
      <c r="K33" s="96"/>
    </row>
    <row r="34" spans="1:11" s="1" customFormat="1" ht="22.5">
      <c r="A34" s="24" t="s">
        <v>78</v>
      </c>
      <c r="B34" s="35" t="s">
        <v>337</v>
      </c>
      <c r="C34" s="41">
        <v>8</v>
      </c>
      <c r="D34" s="18" t="s">
        <v>16</v>
      </c>
      <c r="E34" s="62">
        <v>48.66</v>
      </c>
      <c r="F34" s="41">
        <v>192.91</v>
      </c>
      <c r="G34" s="62">
        <f>F34+E34</f>
        <v>241.57</v>
      </c>
      <c r="H34" s="62">
        <f>G34*C34</f>
        <v>1932.56</v>
      </c>
      <c r="I34" s="73">
        <f>H34/$H$7</f>
        <v>0.010907039017937556</v>
      </c>
      <c r="J34" s="90" t="s">
        <v>68</v>
      </c>
      <c r="K34" s="89">
        <v>72170</v>
      </c>
    </row>
    <row r="35" spans="1:11" s="1" customFormat="1" ht="12.75" customHeight="1">
      <c r="A35" s="36" t="s">
        <v>46</v>
      </c>
      <c r="B35" s="25" t="s">
        <v>19</v>
      </c>
      <c r="C35" s="21"/>
      <c r="D35" s="21"/>
      <c r="E35" s="22"/>
      <c r="F35" s="22"/>
      <c r="G35" s="69"/>
      <c r="H35" s="69"/>
      <c r="I35" s="70"/>
      <c r="J35" s="91"/>
      <c r="K35" s="96"/>
    </row>
    <row r="36" spans="1:11" s="1" customFormat="1" ht="12" customHeight="1">
      <c r="A36" s="24" t="s">
        <v>157</v>
      </c>
      <c r="B36" s="38" t="s">
        <v>119</v>
      </c>
      <c r="C36" s="43">
        <v>12</v>
      </c>
      <c r="D36" s="39" t="s">
        <v>30</v>
      </c>
      <c r="E36" s="62">
        <v>7.78</v>
      </c>
      <c r="F36" s="41">
        <v>6.69</v>
      </c>
      <c r="G36" s="74">
        <f>F36+E36</f>
        <v>14.47</v>
      </c>
      <c r="H36" s="74">
        <f>G36*C36</f>
        <v>173.64000000000001</v>
      </c>
      <c r="I36" s="75">
        <f>H36/$H$7</f>
        <v>0.0009799945435456999</v>
      </c>
      <c r="J36" s="88" t="s">
        <v>68</v>
      </c>
      <c r="K36" s="89">
        <v>71190</v>
      </c>
    </row>
    <row r="37" spans="1:11" s="1" customFormat="1" ht="12" customHeight="1">
      <c r="A37" s="24" t="s">
        <v>158</v>
      </c>
      <c r="B37" s="38" t="s">
        <v>120</v>
      </c>
      <c r="C37" s="43">
        <v>12</v>
      </c>
      <c r="D37" s="39" t="s">
        <v>30</v>
      </c>
      <c r="E37" s="62">
        <v>1.61</v>
      </c>
      <c r="F37" s="41">
        <v>5.35</v>
      </c>
      <c r="G37" s="74">
        <f aca="true" t="shared" si="3" ref="G37:G49">F37+E37</f>
        <v>6.96</v>
      </c>
      <c r="H37" s="74">
        <f aca="true" t="shared" si="4" ref="H37:H49">G37*C37</f>
        <v>83.52</v>
      </c>
      <c r="I37" s="75">
        <f aca="true" t="shared" si="5" ref="I37:I49">H37/$H$7</f>
        <v>0.00047137263462875397</v>
      </c>
      <c r="J37" s="88" t="s">
        <v>81</v>
      </c>
      <c r="K37" s="89"/>
    </row>
    <row r="38" spans="1:11" s="1" customFormat="1" ht="11.25">
      <c r="A38" s="24" t="s">
        <v>159</v>
      </c>
      <c r="B38" s="38" t="s">
        <v>121</v>
      </c>
      <c r="C38" s="18">
        <v>8</v>
      </c>
      <c r="D38" s="39" t="s">
        <v>32</v>
      </c>
      <c r="E38" s="62">
        <v>4.89</v>
      </c>
      <c r="F38" s="62">
        <v>19.9</v>
      </c>
      <c r="G38" s="74">
        <f t="shared" si="3"/>
        <v>24.79</v>
      </c>
      <c r="H38" s="74">
        <f t="shared" si="4"/>
        <v>198.32</v>
      </c>
      <c r="I38" s="75">
        <f t="shared" si="5"/>
        <v>0.0011192842540657865</v>
      </c>
      <c r="J38" s="88" t="s">
        <v>81</v>
      </c>
      <c r="K38" s="89"/>
    </row>
    <row r="39" spans="1:11" s="1" customFormat="1" ht="11.25">
      <c r="A39" s="24" t="s">
        <v>160</v>
      </c>
      <c r="B39" s="38" t="s">
        <v>28</v>
      </c>
      <c r="C39" s="18">
        <v>200</v>
      </c>
      <c r="D39" s="39" t="s">
        <v>16</v>
      </c>
      <c r="E39" s="62">
        <v>0.73</v>
      </c>
      <c r="F39" s="62">
        <v>2.04</v>
      </c>
      <c r="G39" s="74">
        <f t="shared" si="3"/>
        <v>2.77</v>
      </c>
      <c r="H39" s="74">
        <f t="shared" si="4"/>
        <v>554</v>
      </c>
      <c r="I39" s="75">
        <f t="shared" si="5"/>
        <v>0.003126681508433066</v>
      </c>
      <c r="J39" s="88" t="s">
        <v>68</v>
      </c>
      <c r="K39" s="89">
        <v>70331</v>
      </c>
    </row>
    <row r="40" spans="1:11" s="1" customFormat="1" ht="22.5">
      <c r="A40" s="24" t="s">
        <v>161</v>
      </c>
      <c r="B40" s="66" t="s">
        <v>291</v>
      </c>
      <c r="C40" s="60">
        <v>45</v>
      </c>
      <c r="D40" s="39" t="s">
        <v>16</v>
      </c>
      <c r="E40" s="61">
        <v>16.47</v>
      </c>
      <c r="F40" s="60">
        <v>93.33</v>
      </c>
      <c r="G40" s="74">
        <f t="shared" si="3"/>
        <v>109.8</v>
      </c>
      <c r="H40" s="74">
        <f t="shared" si="4"/>
        <v>4941</v>
      </c>
      <c r="I40" s="75">
        <f t="shared" si="5"/>
        <v>0.02788616125120538</v>
      </c>
      <c r="J40" s="88" t="s">
        <v>81</v>
      </c>
      <c r="K40" s="89"/>
    </row>
    <row r="41" spans="1:11" s="1" customFormat="1" ht="11.25">
      <c r="A41" s="24" t="s">
        <v>162</v>
      </c>
      <c r="B41" s="66" t="s">
        <v>292</v>
      </c>
      <c r="C41" s="60">
        <v>202</v>
      </c>
      <c r="D41" s="39" t="s">
        <v>16</v>
      </c>
      <c r="E41" s="61">
        <v>1.88</v>
      </c>
      <c r="F41" s="60">
        <v>6.28</v>
      </c>
      <c r="G41" s="74">
        <f t="shared" si="3"/>
        <v>8.16</v>
      </c>
      <c r="H41" s="74">
        <f t="shared" si="4"/>
        <v>1648.32</v>
      </c>
      <c r="I41" s="75">
        <f t="shared" si="5"/>
        <v>0.009302836938592764</v>
      </c>
      <c r="J41" s="88" t="s">
        <v>81</v>
      </c>
      <c r="K41" s="89"/>
    </row>
    <row r="42" spans="1:11" s="1" customFormat="1" ht="11.25">
      <c r="A42" s="24" t="s">
        <v>163</v>
      </c>
      <c r="B42" s="66" t="s">
        <v>293</v>
      </c>
      <c r="C42" s="60">
        <v>2</v>
      </c>
      <c r="D42" s="39" t="s">
        <v>16</v>
      </c>
      <c r="E42" s="62">
        <v>5</v>
      </c>
      <c r="F42" s="62">
        <v>28.71</v>
      </c>
      <c r="G42" s="74">
        <f t="shared" si="3"/>
        <v>33.71</v>
      </c>
      <c r="H42" s="74">
        <f t="shared" si="4"/>
        <v>67.42</v>
      </c>
      <c r="I42" s="75">
        <f t="shared" si="5"/>
        <v>0.0003805069806833165</v>
      </c>
      <c r="J42" s="88" t="s">
        <v>81</v>
      </c>
      <c r="K42" s="89"/>
    </row>
    <row r="43" spans="1:11" s="1" customFormat="1" ht="11.25">
      <c r="A43" s="24" t="s">
        <v>164</v>
      </c>
      <c r="B43" s="66" t="s">
        <v>294</v>
      </c>
      <c r="C43" s="60">
        <v>2</v>
      </c>
      <c r="D43" s="39" t="s">
        <v>16</v>
      </c>
      <c r="E43" s="61">
        <v>3.62</v>
      </c>
      <c r="F43" s="60">
        <v>21.06</v>
      </c>
      <c r="G43" s="74">
        <f t="shared" si="3"/>
        <v>24.68</v>
      </c>
      <c r="H43" s="74">
        <f t="shared" si="4"/>
        <v>49.36</v>
      </c>
      <c r="I43" s="75">
        <f t="shared" si="5"/>
        <v>0.0002785794210401736</v>
      </c>
      <c r="J43" s="88" t="s">
        <v>81</v>
      </c>
      <c r="K43" s="89"/>
    </row>
    <row r="44" spans="1:11" s="1" customFormat="1" ht="11.25">
      <c r="A44" s="24" t="s">
        <v>165</v>
      </c>
      <c r="B44" s="66" t="s">
        <v>123</v>
      </c>
      <c r="C44" s="67">
        <v>35</v>
      </c>
      <c r="D44" s="39" t="s">
        <v>32</v>
      </c>
      <c r="E44" s="62">
        <v>7.1</v>
      </c>
      <c r="F44" s="62">
        <v>13.32</v>
      </c>
      <c r="G44" s="74">
        <f t="shared" si="3"/>
        <v>20.42</v>
      </c>
      <c r="H44" s="74">
        <f t="shared" si="4"/>
        <v>714.7</v>
      </c>
      <c r="I44" s="75">
        <f t="shared" si="5"/>
        <v>0.00403364489905616</v>
      </c>
      <c r="J44" s="88" t="s">
        <v>81</v>
      </c>
      <c r="K44" s="89"/>
    </row>
    <row r="45" spans="1:11" s="1" customFormat="1" ht="11.25">
      <c r="A45" s="24" t="s">
        <v>53</v>
      </c>
      <c r="B45" s="66" t="s">
        <v>124</v>
      </c>
      <c r="C45" s="67">
        <v>90</v>
      </c>
      <c r="D45" s="18" t="s">
        <v>16</v>
      </c>
      <c r="E45" s="62">
        <v>7.1</v>
      </c>
      <c r="F45" s="62">
        <v>13.32</v>
      </c>
      <c r="G45" s="111">
        <f t="shared" si="3"/>
        <v>20.42</v>
      </c>
      <c r="H45" s="111">
        <f t="shared" si="4"/>
        <v>1837.8000000000002</v>
      </c>
      <c r="I45" s="112">
        <f t="shared" si="5"/>
        <v>0.010372229740430125</v>
      </c>
      <c r="J45" s="90" t="s">
        <v>81</v>
      </c>
      <c r="K45" s="89"/>
    </row>
    <row r="46" spans="1:11" s="1" customFormat="1" ht="11.25">
      <c r="A46" s="24" t="s">
        <v>57</v>
      </c>
      <c r="B46" s="113" t="s">
        <v>223</v>
      </c>
      <c r="C46" s="42">
        <v>1400</v>
      </c>
      <c r="D46" s="114" t="s">
        <v>1</v>
      </c>
      <c r="E46" s="62">
        <v>2.77</v>
      </c>
      <c r="F46" s="41">
        <v>15.74</v>
      </c>
      <c r="G46" s="111">
        <f t="shared" si="3"/>
        <v>18.51</v>
      </c>
      <c r="H46" s="111">
        <f t="shared" si="4"/>
        <v>25914.000000000004</v>
      </c>
      <c r="I46" s="112">
        <f t="shared" si="5"/>
        <v>0.14625419604609113</v>
      </c>
      <c r="J46" s="90" t="s">
        <v>65</v>
      </c>
      <c r="K46" s="89">
        <v>72308</v>
      </c>
    </row>
    <row r="47" spans="1:11" s="1" customFormat="1" ht="11.25">
      <c r="A47" s="24" t="s">
        <v>47</v>
      </c>
      <c r="B47" s="113" t="s">
        <v>301</v>
      </c>
      <c r="C47" s="42">
        <v>200</v>
      </c>
      <c r="D47" s="114" t="s">
        <v>1</v>
      </c>
      <c r="E47" s="62">
        <v>2.9</v>
      </c>
      <c r="F47" s="41">
        <v>16.44</v>
      </c>
      <c r="G47" s="111">
        <f>F47+E47</f>
        <v>19.34</v>
      </c>
      <c r="H47" s="111">
        <f>G47*C47</f>
        <v>3868</v>
      </c>
      <c r="I47" s="112">
        <f>H47/$H$7</f>
        <v>0.021830332264655417</v>
      </c>
      <c r="J47" s="90" t="s">
        <v>65</v>
      </c>
      <c r="K47" s="89">
        <v>72309</v>
      </c>
    </row>
    <row r="48" spans="1:11" s="1" customFormat="1" ht="12" customHeight="1">
      <c r="A48" s="24" t="s">
        <v>48</v>
      </c>
      <c r="B48" s="113" t="s">
        <v>29</v>
      </c>
      <c r="C48" s="42">
        <v>200</v>
      </c>
      <c r="D48" s="114" t="s">
        <v>1</v>
      </c>
      <c r="E48" s="62">
        <v>0.66</v>
      </c>
      <c r="F48" s="41">
        <v>3.77</v>
      </c>
      <c r="G48" s="111">
        <f t="shared" si="3"/>
        <v>4.43</v>
      </c>
      <c r="H48" s="111">
        <f t="shared" si="4"/>
        <v>886</v>
      </c>
      <c r="I48" s="112">
        <f t="shared" si="5"/>
        <v>0.0050004328817178645</v>
      </c>
      <c r="J48" s="90" t="s">
        <v>65</v>
      </c>
      <c r="K48" s="89">
        <v>72934</v>
      </c>
    </row>
    <row r="49" spans="1:11" s="1" customFormat="1" ht="13.5" customHeight="1">
      <c r="A49" s="24" t="s">
        <v>54</v>
      </c>
      <c r="B49" s="38" t="s">
        <v>125</v>
      </c>
      <c r="C49" s="18">
        <v>320</v>
      </c>
      <c r="D49" s="39" t="s">
        <v>1</v>
      </c>
      <c r="E49" s="61">
        <v>6.67</v>
      </c>
      <c r="F49" s="61">
        <v>37.84</v>
      </c>
      <c r="G49" s="74">
        <f t="shared" si="3"/>
        <v>44.510000000000005</v>
      </c>
      <c r="H49" s="74">
        <f t="shared" si="4"/>
        <v>14243.2</v>
      </c>
      <c r="I49" s="75">
        <f t="shared" si="5"/>
        <v>0.08038619144569288</v>
      </c>
      <c r="J49" s="87" t="s">
        <v>65</v>
      </c>
      <c r="K49" s="108">
        <v>55868</v>
      </c>
    </row>
    <row r="50" spans="1:11" s="1" customFormat="1" ht="11.25" customHeight="1">
      <c r="A50" s="17">
        <v>5</v>
      </c>
      <c r="B50" s="25" t="s">
        <v>45</v>
      </c>
      <c r="C50" s="79"/>
      <c r="D50" s="79"/>
      <c r="E50" s="79"/>
      <c r="F50" s="79"/>
      <c r="G50" s="79"/>
      <c r="H50" s="79"/>
      <c r="I50" s="79"/>
      <c r="J50" s="91"/>
      <c r="K50" s="96"/>
    </row>
    <row r="51" spans="1:11" s="1" customFormat="1" ht="11.25" customHeight="1">
      <c r="A51" s="24" t="s">
        <v>166</v>
      </c>
      <c r="B51" s="33" t="s">
        <v>126</v>
      </c>
      <c r="C51" s="18">
        <v>8</v>
      </c>
      <c r="D51" s="18" t="s">
        <v>16</v>
      </c>
      <c r="E51" s="62">
        <v>1.68</v>
      </c>
      <c r="F51" s="62">
        <v>9.53</v>
      </c>
      <c r="G51" s="62">
        <f>F51+E51</f>
        <v>11.209999999999999</v>
      </c>
      <c r="H51" s="62">
        <f>G51*C51</f>
        <v>89.67999999999999</v>
      </c>
      <c r="I51" s="73">
        <f>H51/$H$7</f>
        <v>0.0005061386239643996</v>
      </c>
      <c r="J51" s="90" t="s">
        <v>65</v>
      </c>
      <c r="K51" s="89" t="s">
        <v>212</v>
      </c>
    </row>
    <row r="52" spans="1:11" s="1" customFormat="1" ht="11.25" customHeight="1">
      <c r="A52" s="24" t="s">
        <v>167</v>
      </c>
      <c r="B52" s="33" t="s">
        <v>127</v>
      </c>
      <c r="C52" s="18">
        <v>30</v>
      </c>
      <c r="D52" s="18" t="s">
        <v>16</v>
      </c>
      <c r="E52" s="62">
        <v>1.68</v>
      </c>
      <c r="F52" s="62">
        <v>9.53</v>
      </c>
      <c r="G52" s="62">
        <f>F52+E52</f>
        <v>11.209999999999999</v>
      </c>
      <c r="H52" s="62">
        <f>G52*C52</f>
        <v>336.29999999999995</v>
      </c>
      <c r="I52" s="73">
        <f>H52/$H$7</f>
        <v>0.0018980198398664983</v>
      </c>
      <c r="J52" s="90" t="s">
        <v>65</v>
      </c>
      <c r="K52" s="89" t="s">
        <v>212</v>
      </c>
    </row>
    <row r="53" spans="1:11" s="1" customFormat="1" ht="11.25" customHeight="1">
      <c r="A53" s="24" t="s">
        <v>168</v>
      </c>
      <c r="B53" s="33" t="s">
        <v>130</v>
      </c>
      <c r="C53" s="18">
        <v>8</v>
      </c>
      <c r="D53" s="18" t="s">
        <v>16</v>
      </c>
      <c r="E53" s="62">
        <v>11.05</v>
      </c>
      <c r="F53" s="62">
        <v>62.63</v>
      </c>
      <c r="G53" s="62">
        <f>F53+E53</f>
        <v>73.68</v>
      </c>
      <c r="H53" s="62">
        <f>G53*C53</f>
        <v>589.44</v>
      </c>
      <c r="I53" s="73">
        <f>H53/$H$7</f>
        <v>0.003326698823701781</v>
      </c>
      <c r="J53" s="90" t="s">
        <v>65</v>
      </c>
      <c r="K53" s="89" t="s">
        <v>75</v>
      </c>
    </row>
    <row r="54" spans="1:11" s="1" customFormat="1" ht="12" customHeight="1">
      <c r="A54" s="17">
        <v>6</v>
      </c>
      <c r="B54" s="25" t="s">
        <v>26</v>
      </c>
      <c r="C54" s="21"/>
      <c r="D54" s="21"/>
      <c r="E54" s="22"/>
      <c r="F54" s="22"/>
      <c r="G54" s="69"/>
      <c r="H54" s="69"/>
      <c r="I54" s="70"/>
      <c r="J54" s="91"/>
      <c r="K54" s="96"/>
    </row>
    <row r="55" spans="1:11" s="1" customFormat="1" ht="11.25">
      <c r="A55" s="24" t="s">
        <v>99</v>
      </c>
      <c r="B55" s="34" t="s">
        <v>131</v>
      </c>
      <c r="C55" s="41">
        <v>600</v>
      </c>
      <c r="D55" s="18" t="s">
        <v>1</v>
      </c>
      <c r="E55" s="62">
        <v>0.3</v>
      </c>
      <c r="F55" s="62">
        <v>1.69</v>
      </c>
      <c r="G55" s="62">
        <f>F55+E55</f>
        <v>1.99</v>
      </c>
      <c r="H55" s="62">
        <f>G55*C55</f>
        <v>1194</v>
      </c>
      <c r="I55" s="73">
        <f>H55/$H$7</f>
        <v>0.006738732348500146</v>
      </c>
      <c r="J55" s="88" t="s">
        <v>65</v>
      </c>
      <c r="K55" s="89" t="s">
        <v>213</v>
      </c>
    </row>
    <row r="56" spans="1:11" s="1" customFormat="1" ht="11.25">
      <c r="A56" s="24" t="s">
        <v>174</v>
      </c>
      <c r="B56" s="34" t="s">
        <v>132</v>
      </c>
      <c r="C56" s="41">
        <v>600</v>
      </c>
      <c r="D56" s="18" t="s">
        <v>1</v>
      </c>
      <c r="E56" s="62">
        <v>0.3</v>
      </c>
      <c r="F56" s="62">
        <v>1.69</v>
      </c>
      <c r="G56" s="62">
        <f>F56+E56</f>
        <v>1.99</v>
      </c>
      <c r="H56" s="62">
        <f>G56*C56</f>
        <v>1194</v>
      </c>
      <c r="I56" s="73">
        <f>H56/$H$7</f>
        <v>0.006738732348500146</v>
      </c>
      <c r="J56" s="88" t="s">
        <v>65</v>
      </c>
      <c r="K56" s="89" t="s">
        <v>213</v>
      </c>
    </row>
    <row r="57" spans="1:11" s="1" customFormat="1" ht="11.25">
      <c r="A57" s="24" t="s">
        <v>175</v>
      </c>
      <c r="B57" s="34" t="s">
        <v>273</v>
      </c>
      <c r="C57" s="41">
        <v>600</v>
      </c>
      <c r="D57" s="18" t="s">
        <v>1</v>
      </c>
      <c r="E57" s="62">
        <v>0.3</v>
      </c>
      <c r="F57" s="62">
        <v>1.69</v>
      </c>
      <c r="G57" s="62">
        <f>F57+E57</f>
        <v>1.99</v>
      </c>
      <c r="H57" s="62">
        <f>G57*C57</f>
        <v>1194</v>
      </c>
      <c r="I57" s="73">
        <f>H57/$H$7</f>
        <v>0.006738732348500146</v>
      </c>
      <c r="J57" s="88" t="s">
        <v>65</v>
      </c>
      <c r="K57" s="89" t="s">
        <v>213</v>
      </c>
    </row>
    <row r="58" spans="1:11" s="1" customFormat="1" ht="11.25">
      <c r="A58" s="24" t="s">
        <v>176</v>
      </c>
      <c r="B58" s="34" t="s">
        <v>133</v>
      </c>
      <c r="C58" s="41">
        <v>100</v>
      </c>
      <c r="D58" s="18" t="s">
        <v>1</v>
      </c>
      <c r="E58" s="62">
        <v>0.3</v>
      </c>
      <c r="F58" s="62">
        <v>1.69</v>
      </c>
      <c r="G58" s="62">
        <f>F58+E58</f>
        <v>1.99</v>
      </c>
      <c r="H58" s="62">
        <f>G58*C58</f>
        <v>199</v>
      </c>
      <c r="I58" s="73">
        <f>H58/$H$7</f>
        <v>0.0011231220580833578</v>
      </c>
      <c r="J58" s="88" t="s">
        <v>65</v>
      </c>
      <c r="K58" s="89" t="s">
        <v>213</v>
      </c>
    </row>
    <row r="59" spans="1:11" s="1" customFormat="1" ht="11.25">
      <c r="A59" s="24" t="s">
        <v>177</v>
      </c>
      <c r="B59" s="34" t="s">
        <v>33</v>
      </c>
      <c r="C59" s="41">
        <v>2100</v>
      </c>
      <c r="D59" s="18" t="s">
        <v>1</v>
      </c>
      <c r="E59" s="62">
        <v>0.4</v>
      </c>
      <c r="F59" s="62">
        <v>2.23</v>
      </c>
      <c r="G59" s="62">
        <f aca="true" t="shared" si="6" ref="G59:G65">F59+E59</f>
        <v>2.63</v>
      </c>
      <c r="H59" s="62">
        <f aca="true" t="shared" si="7" ref="H59:H65">G59*C59</f>
        <v>5523</v>
      </c>
      <c r="I59" s="73">
        <f aca="true" t="shared" si="8" ref="I59:I65">H59/$H$7</f>
        <v>0.031170869983891382</v>
      </c>
      <c r="J59" s="88" t="s">
        <v>65</v>
      </c>
      <c r="K59" s="89" t="s">
        <v>83</v>
      </c>
    </row>
    <row r="60" spans="1:11" s="1" customFormat="1" ht="11.25">
      <c r="A60" s="24" t="s">
        <v>178</v>
      </c>
      <c r="B60" s="34" t="s">
        <v>43</v>
      </c>
      <c r="C60" s="41">
        <v>2100</v>
      </c>
      <c r="D60" s="18" t="s">
        <v>1</v>
      </c>
      <c r="E60" s="62">
        <v>0.4</v>
      </c>
      <c r="F60" s="62">
        <v>2.23</v>
      </c>
      <c r="G60" s="62">
        <f t="shared" si="6"/>
        <v>2.63</v>
      </c>
      <c r="H60" s="62">
        <f t="shared" si="7"/>
        <v>5523</v>
      </c>
      <c r="I60" s="73">
        <f t="shared" si="8"/>
        <v>0.031170869983891382</v>
      </c>
      <c r="J60" s="88" t="s">
        <v>65</v>
      </c>
      <c r="K60" s="89" t="s">
        <v>83</v>
      </c>
    </row>
    <row r="61" spans="1:11" s="1" customFormat="1" ht="11.25">
      <c r="A61" s="24" t="s">
        <v>179</v>
      </c>
      <c r="B61" s="34" t="s">
        <v>274</v>
      </c>
      <c r="C61" s="41">
        <v>2100</v>
      </c>
      <c r="D61" s="18" t="s">
        <v>1</v>
      </c>
      <c r="E61" s="62">
        <v>0.4</v>
      </c>
      <c r="F61" s="62">
        <v>2.23</v>
      </c>
      <c r="G61" s="62">
        <f t="shared" si="6"/>
        <v>2.63</v>
      </c>
      <c r="H61" s="62">
        <f t="shared" si="7"/>
        <v>5523</v>
      </c>
      <c r="I61" s="73">
        <f t="shared" si="8"/>
        <v>0.031170869983891382</v>
      </c>
      <c r="J61" s="88" t="s">
        <v>65</v>
      </c>
      <c r="K61" s="89" t="s">
        <v>83</v>
      </c>
    </row>
    <row r="62" spans="1:11" s="1" customFormat="1" ht="11.25">
      <c r="A62" s="24" t="s">
        <v>180</v>
      </c>
      <c r="B62" s="34" t="s">
        <v>44</v>
      </c>
      <c r="C62" s="41">
        <v>100</v>
      </c>
      <c r="D62" s="18" t="s">
        <v>1</v>
      </c>
      <c r="E62" s="62">
        <v>0.4</v>
      </c>
      <c r="F62" s="62">
        <v>2.23</v>
      </c>
      <c r="G62" s="62">
        <f t="shared" si="6"/>
        <v>2.63</v>
      </c>
      <c r="H62" s="62">
        <f t="shared" si="7"/>
        <v>263</v>
      </c>
      <c r="I62" s="73">
        <f t="shared" si="8"/>
        <v>0.0014843271420900658</v>
      </c>
      <c r="J62" s="88" t="s">
        <v>65</v>
      </c>
      <c r="K62" s="89" t="s">
        <v>83</v>
      </c>
    </row>
    <row r="63" spans="1:11" s="1" customFormat="1" ht="11.25">
      <c r="A63" s="24" t="s">
        <v>181</v>
      </c>
      <c r="B63" s="34" t="s">
        <v>34</v>
      </c>
      <c r="C63" s="18">
        <v>750</v>
      </c>
      <c r="D63" s="18" t="s">
        <v>1</v>
      </c>
      <c r="E63" s="62">
        <v>0.78</v>
      </c>
      <c r="F63" s="62">
        <v>4.46</v>
      </c>
      <c r="G63" s="62">
        <f t="shared" si="6"/>
        <v>5.24</v>
      </c>
      <c r="H63" s="62">
        <f t="shared" si="7"/>
        <v>3930</v>
      </c>
      <c r="I63" s="73">
        <f t="shared" si="8"/>
        <v>0.022180249689786914</v>
      </c>
      <c r="J63" s="88" t="s">
        <v>65</v>
      </c>
      <c r="K63" s="89" t="s">
        <v>215</v>
      </c>
    </row>
    <row r="64" spans="1:11" s="1" customFormat="1" ht="11.25">
      <c r="A64" s="24" t="s">
        <v>39</v>
      </c>
      <c r="B64" s="34" t="s">
        <v>35</v>
      </c>
      <c r="C64" s="18">
        <v>250</v>
      </c>
      <c r="D64" s="18" t="s">
        <v>1</v>
      </c>
      <c r="E64" s="62">
        <v>0.78</v>
      </c>
      <c r="F64" s="62">
        <v>4.46</v>
      </c>
      <c r="G64" s="62">
        <f t="shared" si="6"/>
        <v>5.24</v>
      </c>
      <c r="H64" s="62">
        <f t="shared" si="7"/>
        <v>1310</v>
      </c>
      <c r="I64" s="73">
        <f t="shared" si="8"/>
        <v>0.007393416563262305</v>
      </c>
      <c r="J64" s="88" t="s">
        <v>65</v>
      </c>
      <c r="K64" s="89" t="s">
        <v>215</v>
      </c>
    </row>
    <row r="65" spans="1:11" s="1" customFormat="1" ht="11.25">
      <c r="A65" s="24" t="s">
        <v>40</v>
      </c>
      <c r="B65" s="34" t="s">
        <v>36</v>
      </c>
      <c r="C65" s="18">
        <v>250</v>
      </c>
      <c r="D65" s="18" t="s">
        <v>1</v>
      </c>
      <c r="E65" s="62">
        <v>0.78</v>
      </c>
      <c r="F65" s="62">
        <v>4.46</v>
      </c>
      <c r="G65" s="62">
        <f t="shared" si="6"/>
        <v>5.24</v>
      </c>
      <c r="H65" s="62">
        <f t="shared" si="7"/>
        <v>1310</v>
      </c>
      <c r="I65" s="73">
        <f t="shared" si="8"/>
        <v>0.007393416563262305</v>
      </c>
      <c r="J65" s="90" t="s">
        <v>65</v>
      </c>
      <c r="K65" s="89" t="s">
        <v>215</v>
      </c>
    </row>
    <row r="66" spans="1:11" s="1" customFormat="1" ht="11.25">
      <c r="A66" s="17">
        <v>7</v>
      </c>
      <c r="B66" s="25" t="s">
        <v>31</v>
      </c>
      <c r="C66" s="21"/>
      <c r="D66" s="21"/>
      <c r="E66" s="22"/>
      <c r="F66" s="22"/>
      <c r="G66" s="69"/>
      <c r="H66" s="69"/>
      <c r="I66" s="70"/>
      <c r="J66" s="91"/>
      <c r="K66" s="96"/>
    </row>
    <row r="67" spans="1:11" s="1" customFormat="1" ht="11.25">
      <c r="A67" s="24" t="s">
        <v>192</v>
      </c>
      <c r="B67" s="38" t="s">
        <v>144</v>
      </c>
      <c r="C67" s="41">
        <v>2</v>
      </c>
      <c r="D67" s="39" t="s">
        <v>16</v>
      </c>
      <c r="E67" s="62">
        <v>3.77</v>
      </c>
      <c r="F67" s="62">
        <v>21.42</v>
      </c>
      <c r="G67" s="63">
        <f>F67+E67</f>
        <v>25.19</v>
      </c>
      <c r="H67" s="63">
        <f>G67*C67</f>
        <v>50.38</v>
      </c>
      <c r="I67" s="64">
        <f>H67/$H$7</f>
        <v>0.00028433612706653047</v>
      </c>
      <c r="J67" s="88" t="s">
        <v>216</v>
      </c>
      <c r="K67" s="89"/>
    </row>
    <row r="68" spans="1:11" s="1" customFormat="1" ht="22.5">
      <c r="A68" s="24" t="s">
        <v>193</v>
      </c>
      <c r="B68" s="38" t="s">
        <v>84</v>
      </c>
      <c r="C68" s="41">
        <v>4</v>
      </c>
      <c r="D68" s="39" t="s">
        <v>16</v>
      </c>
      <c r="E68" s="62">
        <v>5.15</v>
      </c>
      <c r="F68" s="62">
        <v>29.21</v>
      </c>
      <c r="G68" s="63">
        <f aca="true" t="shared" si="9" ref="G68:G76">F68+E68</f>
        <v>34.36</v>
      </c>
      <c r="H68" s="63">
        <f aca="true" t="shared" si="10" ref="H68:H76">G68*C68</f>
        <v>137.44</v>
      </c>
      <c r="I68" s="64">
        <f aca="true" t="shared" si="11" ref="I68:I76">H68/$H$7</f>
        <v>0.0007756879179044054</v>
      </c>
      <c r="J68" s="88" t="s">
        <v>216</v>
      </c>
      <c r="K68" s="89"/>
    </row>
    <row r="69" spans="1:11" s="1" customFormat="1" ht="22.5">
      <c r="A69" s="24" t="s">
        <v>194</v>
      </c>
      <c r="B69" s="38" t="s">
        <v>145</v>
      </c>
      <c r="C69" s="41">
        <v>24</v>
      </c>
      <c r="D69" s="39" t="s">
        <v>16</v>
      </c>
      <c r="E69" s="62">
        <v>6.69</v>
      </c>
      <c r="F69" s="62">
        <v>37.93</v>
      </c>
      <c r="G69" s="63">
        <f t="shared" si="9"/>
        <v>44.62</v>
      </c>
      <c r="H69" s="63">
        <f t="shared" si="10"/>
        <v>1070.8799999999999</v>
      </c>
      <c r="I69" s="64">
        <f t="shared" si="11"/>
        <v>0.006043864068142241</v>
      </c>
      <c r="J69" s="88" t="s">
        <v>216</v>
      </c>
      <c r="K69" s="89"/>
    </row>
    <row r="70" spans="1:11" s="1" customFormat="1" ht="11.25">
      <c r="A70" s="24" t="s">
        <v>195</v>
      </c>
      <c r="B70" s="33" t="s">
        <v>146</v>
      </c>
      <c r="C70" s="41">
        <v>6</v>
      </c>
      <c r="D70" s="39" t="s">
        <v>16</v>
      </c>
      <c r="E70" s="62">
        <v>4.07</v>
      </c>
      <c r="F70" s="62">
        <v>23.09</v>
      </c>
      <c r="G70" s="63">
        <f t="shared" si="9"/>
        <v>27.16</v>
      </c>
      <c r="H70" s="63">
        <f t="shared" si="10"/>
        <v>162.96</v>
      </c>
      <c r="I70" s="64">
        <f t="shared" si="11"/>
        <v>0.0009197184451520804</v>
      </c>
      <c r="J70" s="88" t="s">
        <v>216</v>
      </c>
      <c r="K70" s="89"/>
    </row>
    <row r="71" spans="1:11" s="1" customFormat="1" ht="22.5">
      <c r="A71" s="24" t="s">
        <v>196</v>
      </c>
      <c r="B71" s="33" t="s">
        <v>147</v>
      </c>
      <c r="C71" s="41">
        <v>8</v>
      </c>
      <c r="D71" s="39" t="s">
        <v>32</v>
      </c>
      <c r="E71" s="62">
        <v>1.48</v>
      </c>
      <c r="F71" s="62">
        <v>8.41</v>
      </c>
      <c r="G71" s="63">
        <f t="shared" si="9"/>
        <v>9.89</v>
      </c>
      <c r="H71" s="63">
        <f t="shared" si="10"/>
        <v>79.12</v>
      </c>
      <c r="I71" s="64">
        <f t="shared" si="11"/>
        <v>0.00044653978510329284</v>
      </c>
      <c r="J71" s="88" t="s">
        <v>65</v>
      </c>
      <c r="K71" s="89">
        <v>72331</v>
      </c>
    </row>
    <row r="72" spans="1:11" s="1" customFormat="1" ht="22.5">
      <c r="A72" s="24" t="s">
        <v>197</v>
      </c>
      <c r="B72" s="33" t="s">
        <v>338</v>
      </c>
      <c r="C72" s="41">
        <v>2</v>
      </c>
      <c r="D72" s="39" t="s">
        <v>32</v>
      </c>
      <c r="E72" s="62">
        <v>1.78</v>
      </c>
      <c r="F72" s="62">
        <v>10.08</v>
      </c>
      <c r="G72" s="63">
        <f t="shared" si="9"/>
        <v>11.86</v>
      </c>
      <c r="H72" s="63">
        <f t="shared" si="10"/>
        <v>23.72</v>
      </c>
      <c r="I72" s="64">
        <f t="shared" si="11"/>
        <v>0.00013387163425998615</v>
      </c>
      <c r="J72" s="88" t="s">
        <v>65</v>
      </c>
      <c r="K72" s="89">
        <v>72334</v>
      </c>
    </row>
    <row r="73" spans="1:11" s="1" customFormat="1" ht="11.25" customHeight="1">
      <c r="A73" s="24" t="s">
        <v>198</v>
      </c>
      <c r="B73" s="38" t="s">
        <v>51</v>
      </c>
      <c r="C73" s="41">
        <v>10</v>
      </c>
      <c r="D73" s="39" t="s">
        <v>32</v>
      </c>
      <c r="E73" s="62">
        <v>0.73</v>
      </c>
      <c r="F73" s="62">
        <v>2.16</v>
      </c>
      <c r="G73" s="63">
        <f t="shared" si="9"/>
        <v>2.89</v>
      </c>
      <c r="H73" s="63">
        <f t="shared" si="10"/>
        <v>28.900000000000002</v>
      </c>
      <c r="I73" s="64">
        <f t="shared" si="11"/>
        <v>0.0001631066707467791</v>
      </c>
      <c r="J73" s="88" t="s">
        <v>68</v>
      </c>
      <c r="K73" s="89">
        <v>72430</v>
      </c>
    </row>
    <row r="74" spans="1:11" s="1" customFormat="1" ht="12" customHeight="1">
      <c r="A74" s="24" t="s">
        <v>199</v>
      </c>
      <c r="B74" s="38" t="s">
        <v>85</v>
      </c>
      <c r="C74" s="41">
        <v>8</v>
      </c>
      <c r="D74" s="39" t="s">
        <v>32</v>
      </c>
      <c r="E74" s="62">
        <v>0.73</v>
      </c>
      <c r="F74" s="62">
        <v>2.16</v>
      </c>
      <c r="G74" s="63">
        <f t="shared" si="9"/>
        <v>2.89</v>
      </c>
      <c r="H74" s="63">
        <f t="shared" si="10"/>
        <v>23.12</v>
      </c>
      <c r="I74" s="64">
        <f t="shared" si="11"/>
        <v>0.00013048533659742328</v>
      </c>
      <c r="J74" s="88" t="s">
        <v>68</v>
      </c>
      <c r="K74" s="89">
        <v>72430</v>
      </c>
    </row>
    <row r="75" spans="1:11" s="1" customFormat="1" ht="11.25" customHeight="1">
      <c r="A75" s="24" t="s">
        <v>200</v>
      </c>
      <c r="B75" s="38" t="s">
        <v>86</v>
      </c>
      <c r="C75" s="41">
        <v>4</v>
      </c>
      <c r="D75" s="39" t="s">
        <v>32</v>
      </c>
      <c r="E75" s="62">
        <v>0.73</v>
      </c>
      <c r="F75" s="62">
        <v>2.15</v>
      </c>
      <c r="G75" s="63">
        <f t="shared" si="9"/>
        <v>2.88</v>
      </c>
      <c r="H75" s="63">
        <f t="shared" si="10"/>
        <v>11.52</v>
      </c>
      <c r="I75" s="64">
        <f t="shared" si="11"/>
        <v>6.501691512120744E-05</v>
      </c>
      <c r="J75" s="88" t="s">
        <v>68</v>
      </c>
      <c r="K75" s="89">
        <v>72440</v>
      </c>
    </row>
    <row r="76" spans="1:11" s="1" customFormat="1" ht="11.25" customHeight="1">
      <c r="A76" s="24" t="s">
        <v>201</v>
      </c>
      <c r="B76" s="38" t="s">
        <v>149</v>
      </c>
      <c r="C76" s="41">
        <v>24</v>
      </c>
      <c r="D76" s="39" t="s">
        <v>32</v>
      </c>
      <c r="E76" s="62">
        <v>0.73</v>
      </c>
      <c r="F76" s="62">
        <v>2.58</v>
      </c>
      <c r="G76" s="63">
        <f t="shared" si="9"/>
        <v>3.31</v>
      </c>
      <c r="H76" s="63">
        <f t="shared" si="10"/>
        <v>79.44</v>
      </c>
      <c r="I76" s="64">
        <f t="shared" si="11"/>
        <v>0.0004483458105233263</v>
      </c>
      <c r="J76" s="88" t="s">
        <v>81</v>
      </c>
      <c r="K76" s="89"/>
    </row>
    <row r="77" spans="1:11" s="1" customFormat="1" ht="11.25" customHeight="1">
      <c r="A77" s="17">
        <v>8</v>
      </c>
      <c r="B77" s="25" t="s">
        <v>20</v>
      </c>
      <c r="C77" s="21"/>
      <c r="D77" s="21"/>
      <c r="E77" s="22"/>
      <c r="F77" s="22"/>
      <c r="G77" s="69"/>
      <c r="H77" s="69"/>
      <c r="I77" s="70"/>
      <c r="J77" s="91"/>
      <c r="K77" s="96"/>
    </row>
    <row r="78" spans="1:11" s="1" customFormat="1" ht="67.5">
      <c r="A78" s="24" t="s">
        <v>202</v>
      </c>
      <c r="B78" s="35" t="s">
        <v>150</v>
      </c>
      <c r="C78" s="41">
        <v>205</v>
      </c>
      <c r="D78" s="18" t="s">
        <v>16</v>
      </c>
      <c r="E78" s="18">
        <v>27.15</v>
      </c>
      <c r="F78" s="62">
        <v>155.17</v>
      </c>
      <c r="G78" s="62">
        <f>F78+E78</f>
        <v>182.32</v>
      </c>
      <c r="H78" s="62">
        <f>G78*C78</f>
        <v>37375.6</v>
      </c>
      <c r="I78" s="73">
        <f>H78/$H$7</f>
        <v>0.21094151152814244</v>
      </c>
      <c r="J78" s="90" t="s">
        <v>81</v>
      </c>
      <c r="K78" s="89"/>
    </row>
    <row r="79" spans="1:11" s="1" customFormat="1" ht="56.25">
      <c r="A79" s="24" t="s">
        <v>203</v>
      </c>
      <c r="B79" s="33" t="s">
        <v>151</v>
      </c>
      <c r="C79" s="41">
        <v>64</v>
      </c>
      <c r="D79" s="18" t="s">
        <v>32</v>
      </c>
      <c r="E79" s="18">
        <v>19.56</v>
      </c>
      <c r="F79" s="62">
        <v>111.79</v>
      </c>
      <c r="G79" s="62">
        <f>F79+E79</f>
        <v>131.35</v>
      </c>
      <c r="H79" s="62">
        <f>G79*C79</f>
        <v>8406.4</v>
      </c>
      <c r="I79" s="73">
        <f>H79/$H$7</f>
        <v>0.0474442877842811</v>
      </c>
      <c r="J79" s="90" t="s">
        <v>81</v>
      </c>
      <c r="K79" s="89"/>
    </row>
    <row r="80" spans="1:11" s="1" customFormat="1" ht="45">
      <c r="A80" s="24" t="s">
        <v>204</v>
      </c>
      <c r="B80" s="34" t="s">
        <v>152</v>
      </c>
      <c r="C80" s="41">
        <v>6</v>
      </c>
      <c r="D80" s="18" t="s">
        <v>16</v>
      </c>
      <c r="E80" s="18">
        <v>12.35</v>
      </c>
      <c r="F80" s="62">
        <v>70.62</v>
      </c>
      <c r="G80" s="62">
        <f>F80+E80</f>
        <v>82.97</v>
      </c>
      <c r="H80" s="62">
        <f>G80*C80</f>
        <v>497.82</v>
      </c>
      <c r="I80" s="73">
        <f>H80/$H$7</f>
        <v>0.002809611170628428</v>
      </c>
      <c r="J80" s="90" t="s">
        <v>81</v>
      </c>
      <c r="K80" s="89"/>
    </row>
    <row r="81" spans="1:11" s="1" customFormat="1" ht="56.25">
      <c r="A81" s="24" t="s">
        <v>205</v>
      </c>
      <c r="B81" s="34" t="s">
        <v>153</v>
      </c>
      <c r="C81" s="41">
        <v>2</v>
      </c>
      <c r="D81" s="18" t="s">
        <v>16</v>
      </c>
      <c r="E81" s="62">
        <v>20.58</v>
      </c>
      <c r="F81" s="41">
        <v>117.64</v>
      </c>
      <c r="G81" s="62">
        <f>F81+E81</f>
        <v>138.22</v>
      </c>
      <c r="H81" s="62">
        <f>G81*C81</f>
        <v>276.44</v>
      </c>
      <c r="I81" s="73">
        <f>H81/$H$7</f>
        <v>0.0015601802097314744</v>
      </c>
      <c r="J81" s="90" t="s">
        <v>81</v>
      </c>
      <c r="K81" s="89"/>
    </row>
    <row r="82" spans="1:11" s="1" customFormat="1" ht="22.5">
      <c r="A82" s="24" t="s">
        <v>206</v>
      </c>
      <c r="B82" s="34" t="s">
        <v>154</v>
      </c>
      <c r="C82" s="41">
        <v>19</v>
      </c>
      <c r="D82" s="18" t="s">
        <v>16</v>
      </c>
      <c r="E82" s="18">
        <v>10.5</v>
      </c>
      <c r="F82" s="62">
        <v>35</v>
      </c>
      <c r="G82" s="62">
        <f>F82+E82</f>
        <v>45.5</v>
      </c>
      <c r="H82" s="62">
        <f>G82*C82</f>
        <v>864.5</v>
      </c>
      <c r="I82" s="73">
        <f>H82/$H$7</f>
        <v>0.004879090548809361</v>
      </c>
      <c r="J82" s="90" t="s">
        <v>81</v>
      </c>
      <c r="K82" s="89"/>
    </row>
    <row r="83" spans="1:11" ht="12.75">
      <c r="A83" s="117" t="s">
        <v>2</v>
      </c>
      <c r="B83" s="118"/>
      <c r="C83" s="118"/>
      <c r="D83" s="118"/>
      <c r="E83" s="118"/>
      <c r="F83" s="118"/>
      <c r="G83" s="119"/>
      <c r="H83" s="22">
        <f>SUM(H9:H82)</f>
        <v>177184.66</v>
      </c>
      <c r="I83" s="68">
        <f>SUM(I9:I82)</f>
        <v>1.0000000000000004</v>
      </c>
      <c r="J83" s="104"/>
      <c r="K83" s="110"/>
    </row>
    <row r="84" spans="1:9" ht="12.75">
      <c r="A84" s="117" t="s">
        <v>87</v>
      </c>
      <c r="B84" s="118"/>
      <c r="C84" s="118"/>
      <c r="D84" s="118"/>
      <c r="E84" s="118"/>
      <c r="F84" s="118"/>
      <c r="G84" s="119"/>
      <c r="H84" s="22">
        <f>H83*0.25</f>
        <v>44296.165</v>
      </c>
      <c r="I84" s="68">
        <v>0.25</v>
      </c>
    </row>
    <row r="85" spans="1:9" ht="12.75">
      <c r="A85" s="117" t="s">
        <v>3</v>
      </c>
      <c r="B85" s="118"/>
      <c r="C85" s="118"/>
      <c r="D85" s="118"/>
      <c r="E85" s="118"/>
      <c r="F85" s="118"/>
      <c r="G85" s="119"/>
      <c r="H85" s="22">
        <f>H83+H84</f>
        <v>221480.825</v>
      </c>
      <c r="I85" s="68"/>
    </row>
    <row r="86" spans="1:9" ht="12.75">
      <c r="A86" s="2"/>
      <c r="B86" s="3"/>
      <c r="C86" s="80"/>
      <c r="D86" s="81"/>
      <c r="E86" s="81"/>
      <c r="F86" s="81"/>
      <c r="G86" s="81"/>
      <c r="H86" s="81"/>
      <c r="I86" s="81"/>
    </row>
    <row r="87" spans="1:9" ht="12.75">
      <c r="A87" s="2"/>
      <c r="B87" s="3" t="s">
        <v>13</v>
      </c>
      <c r="C87" s="81"/>
      <c r="D87" s="81"/>
      <c r="E87" s="81"/>
      <c r="F87" s="81"/>
      <c r="G87" s="81"/>
      <c r="H87" s="81"/>
      <c r="I87" s="81"/>
    </row>
    <row r="88" spans="1:9" ht="12.75">
      <c r="A88" s="4">
        <v>1</v>
      </c>
      <c r="B88" s="120" t="s">
        <v>56</v>
      </c>
      <c r="C88" s="120"/>
      <c r="D88" s="120"/>
      <c r="E88" s="120"/>
      <c r="F88" s="120"/>
      <c r="G88" s="120"/>
      <c r="H88" s="120"/>
      <c r="I88" s="120"/>
    </row>
    <row r="89" spans="1:9" ht="12.75">
      <c r="A89" s="4">
        <v>2</v>
      </c>
      <c r="B89" s="116" t="s">
        <v>14</v>
      </c>
      <c r="C89" s="116"/>
      <c r="D89" s="116"/>
      <c r="E89" s="116"/>
      <c r="F89" s="116"/>
      <c r="G89" s="116"/>
      <c r="H89" s="116"/>
      <c r="I89" s="116"/>
    </row>
    <row r="90" spans="1:9" ht="12.75">
      <c r="A90" s="4">
        <v>3</v>
      </c>
      <c r="B90" s="116" t="s">
        <v>15</v>
      </c>
      <c r="C90" s="116"/>
      <c r="D90" s="116"/>
      <c r="E90" s="116"/>
      <c r="F90" s="116"/>
      <c r="G90" s="116"/>
      <c r="H90" s="116"/>
      <c r="I90" s="116"/>
    </row>
    <row r="91" spans="1:9" ht="25.5" customHeight="1">
      <c r="A91" s="4">
        <v>4</v>
      </c>
      <c r="B91" s="116" t="s">
        <v>88</v>
      </c>
      <c r="C91" s="116"/>
      <c r="D91" s="116"/>
      <c r="E91" s="116"/>
      <c r="F91" s="116"/>
      <c r="G91" s="116"/>
      <c r="H91" s="116"/>
      <c r="I91" s="116"/>
    </row>
    <row r="92" spans="1:9" ht="12.75">
      <c r="A92" s="4"/>
      <c r="B92" s="3"/>
      <c r="C92" s="80"/>
      <c r="D92" s="81"/>
      <c r="E92" s="81"/>
      <c r="F92" s="81"/>
      <c r="G92" s="81"/>
      <c r="H92" s="81"/>
      <c r="I92" s="81"/>
    </row>
    <row r="93" spans="1:9" ht="12.75">
      <c r="A93" s="4"/>
      <c r="B93" s="32" t="s">
        <v>24</v>
      </c>
      <c r="C93" s="80"/>
      <c r="D93" s="81"/>
      <c r="E93" s="81"/>
      <c r="F93" s="81"/>
      <c r="G93" s="81"/>
      <c r="H93" s="81"/>
      <c r="I93" s="81"/>
    </row>
    <row r="94" spans="1:9" ht="12.75">
      <c r="A94" s="4"/>
      <c r="B94" s="32" t="s">
        <v>21</v>
      </c>
      <c r="C94" s="80"/>
      <c r="D94" s="81"/>
      <c r="E94" s="81"/>
      <c r="F94" s="81"/>
      <c r="G94" s="81"/>
      <c r="H94" s="81"/>
      <c r="I94" s="81"/>
    </row>
    <row r="95" spans="1:9" ht="12.75">
      <c r="A95" s="4"/>
      <c r="B95" s="32" t="s">
        <v>22</v>
      </c>
      <c r="C95" s="80"/>
      <c r="D95" s="81"/>
      <c r="E95" s="81"/>
      <c r="F95" s="81"/>
      <c r="G95" s="81"/>
      <c r="H95" s="81"/>
      <c r="I95" s="81"/>
    </row>
    <row r="96" spans="1:9" ht="12.75">
      <c r="A96" s="4"/>
      <c r="B96" s="32" t="s">
        <v>23</v>
      </c>
      <c r="C96" s="80"/>
      <c r="D96" s="81"/>
      <c r="E96" s="81"/>
      <c r="F96" s="81"/>
      <c r="G96" s="81"/>
      <c r="H96" s="81"/>
      <c r="I96" s="81"/>
    </row>
    <row r="97" spans="1:256" s="81" customFormat="1" ht="12.75">
      <c r="A97" s="4"/>
      <c r="B97" s="3"/>
      <c r="C97" s="80"/>
      <c r="K97" s="97"/>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sheetData>
  <sheetProtection/>
  <mergeCells count="13">
    <mergeCell ref="B91:I91"/>
    <mergeCell ref="A83:G83"/>
    <mergeCell ref="A84:G84"/>
    <mergeCell ref="A85:G85"/>
    <mergeCell ref="B88:I88"/>
    <mergeCell ref="B89:I89"/>
    <mergeCell ref="B90:I90"/>
    <mergeCell ref="B1:B2"/>
    <mergeCell ref="C1:I1"/>
    <mergeCell ref="C2:I2"/>
    <mergeCell ref="C4:D4"/>
    <mergeCell ref="A5:I5"/>
    <mergeCell ref="J8:K8"/>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scale="85" r:id="rId2"/>
  <headerFooter>
    <oddFooter>&amp;L&amp;A
Páginas ( &amp;P/&amp;N)&amp;R________________________
Fernando Melo Franco
Engº Eletricista CREA 11.179/D-GO
G5 ENGENHARIA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FUNDACAO DE APOIO A PESQUISA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FUNDACAO DE APOIO A PESQUISA</dc:creator>
  <cp:keywords/>
  <dc:description/>
  <cp:lastModifiedBy>p_modena@hotmail.com</cp:lastModifiedBy>
  <cp:lastPrinted>2013-10-11T12:33:17Z</cp:lastPrinted>
  <dcterms:created xsi:type="dcterms:W3CDTF">2000-11-27T12:10:10Z</dcterms:created>
  <dcterms:modified xsi:type="dcterms:W3CDTF">2016-01-25T23:47:34Z</dcterms:modified>
  <cp:category/>
  <cp:version/>
  <cp:contentType/>
  <cp:contentStatus/>
</cp:coreProperties>
</file>