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445" windowWidth="11100" windowHeight="5235" activeTab="0"/>
  </bookViews>
  <sheets>
    <sheet name="GUARITA" sheetId="1" r:id="rId1"/>
  </sheets>
  <definedNames>
    <definedName name="a" localSheetId="0">'GUARITA'!#REF!</definedName>
    <definedName name="a">#REF!</definedName>
    <definedName name="_xlnm.Print_Area" localSheetId="0">'GUARITA'!$A$1:$I$99</definedName>
  </definedNames>
  <calcPr fullCalcOnLoad="1"/>
</workbook>
</file>

<file path=xl/sharedStrings.xml><?xml version="1.0" encoding="utf-8"?>
<sst xmlns="http://schemas.openxmlformats.org/spreadsheetml/2006/main" count="344" uniqueCount="200">
  <si>
    <t>Área:</t>
  </si>
  <si>
    <t>m</t>
  </si>
  <si>
    <t>CUSTO DA OBRA</t>
  </si>
  <si>
    <t>CUSTO TOTAL DA OBRA</t>
  </si>
  <si>
    <t>ITEM</t>
  </si>
  <si>
    <t>DESCRIÇÃO</t>
  </si>
  <si>
    <t>QUANT.</t>
  </si>
  <si>
    <t>UN.</t>
  </si>
  <si>
    <t xml:space="preserve">R$ M.D.O. </t>
  </si>
  <si>
    <t>R$ MAT.</t>
  </si>
  <si>
    <t>R$ SERVIÇO</t>
  </si>
  <si>
    <t xml:space="preserve">R$ TOTAL </t>
  </si>
  <si>
    <t>%</t>
  </si>
  <si>
    <t>OBSERVAÇÕES</t>
  </si>
  <si>
    <t>Este orçamento levou em consideração as leis sociais.</t>
  </si>
  <si>
    <t>Este orçamento é meramente informativo. A relação dos serviços, assim como seus quantitativos e composições, é de inteira responsabilidade da empresa Contratada. O mesmo se aplica ao BDI.</t>
  </si>
  <si>
    <t>unid</t>
  </si>
  <si>
    <t>TOTAL</t>
  </si>
  <si>
    <t>CAIXAS DE PASSAGEM E QUADROS DE DISTRIBUIÇÃO</t>
  </si>
  <si>
    <t>DUTOS E CANAIS PARA FIOS E CABOS</t>
  </si>
  <si>
    <t>ILUMINAÇÃO</t>
  </si>
  <si>
    <t>Fernando Melo Franco</t>
  </si>
  <si>
    <t>Engenheiro Eletricista</t>
  </si>
  <si>
    <t>CONFEA/CREA 11.179/D-GO</t>
  </si>
  <si>
    <t>___________________________</t>
  </si>
  <si>
    <t>TOMADAS</t>
  </si>
  <si>
    <t>FIOS E CABOS - EXCLUSIVOS PARA DISTRIBUIÇÃO DOS RAMAIS</t>
  </si>
  <si>
    <t>Valor por (R$/m²):</t>
  </si>
  <si>
    <t>barra</t>
  </si>
  <si>
    <t>INTERRUPTORES</t>
  </si>
  <si>
    <t>und</t>
  </si>
  <si>
    <t>Cabo flexível 2,5mm² - isolação para b.t. anti-chama 750 Volts - cor vermelho (fase) - tipo cabinho</t>
  </si>
  <si>
    <t>Cabo flexível 6,0mm² - isolação para b.t. anti-chama 750 Volts - cor vermelho (fase) - tipo cabinho</t>
  </si>
  <si>
    <t>Cabo flexível 6,0mm² - isolação para b.t. anti-chama 750 Volts - cor azul ( neutro ) - tipo cabinho</t>
  </si>
  <si>
    <t>Cabo flexível 6,0mm² - isolação para b.t. anti-chama 750 Volts - cor verde  (terra) - tipo cabinho</t>
  </si>
  <si>
    <t>QUADROS DE DISTRIBUIÇÃO</t>
  </si>
  <si>
    <t>3</t>
  </si>
  <si>
    <t>6.10</t>
  </si>
  <si>
    <t>6.11</t>
  </si>
  <si>
    <t>6.12</t>
  </si>
  <si>
    <t>INSTALAÇÕES ELÉTRICAS</t>
  </si>
  <si>
    <t>Cabo flexível 2,5mm² - isolação para b.t. anti-chama 750 Volts - cor azul  (neutro) - tipo cabinho</t>
  </si>
  <si>
    <t xml:space="preserve">DISJUNTORES </t>
  </si>
  <si>
    <t>4</t>
  </si>
  <si>
    <t xml:space="preserve">Espelho para interruptor com uma tecla, instalado em parede de alvenaria </t>
  </si>
  <si>
    <t>Tampa cega para condulet 3/4"</t>
  </si>
  <si>
    <t>Data:</t>
  </si>
  <si>
    <t>A LICITANTE deverá apresentar um cronograma físico-financeiro que será analisado e aprovado pela IFG, caso venha a ser ela a contratada.</t>
  </si>
  <si>
    <t>6.13</t>
  </si>
  <si>
    <t>6.14</t>
  </si>
  <si>
    <t>6.15</t>
  </si>
  <si>
    <t>6.16</t>
  </si>
  <si>
    <t>3.1</t>
  </si>
  <si>
    <t>3.1.1</t>
  </si>
  <si>
    <t>3.1.2</t>
  </si>
  <si>
    <t>SINAPI</t>
  </si>
  <si>
    <t>3.1.3</t>
  </si>
  <si>
    <t>3.1.4</t>
  </si>
  <si>
    <t>AGETOP</t>
  </si>
  <si>
    <t>3.1.5</t>
  </si>
  <si>
    <t>3.1.6</t>
  </si>
  <si>
    <t>3.1.7</t>
  </si>
  <si>
    <t>3.1.8</t>
  </si>
  <si>
    <t>3.1.9</t>
  </si>
  <si>
    <t xml:space="preserve">74130/004 </t>
  </si>
  <si>
    <t>3.2.1</t>
  </si>
  <si>
    <t>3.2.2</t>
  </si>
  <si>
    <t>COTAÇÃO</t>
  </si>
  <si>
    <t xml:space="preserve"> 74130/005</t>
  </si>
  <si>
    <t>73860/008</t>
  </si>
  <si>
    <t>BDI (25%)</t>
  </si>
  <si>
    <t>Foi estimado um BDI de 25% para esta obra, entretanto, o custo do BDI de cada empresa é individual e deverá contemplar todos os serviços previstos no Edital e que não estão diretamente contemplados nos serviços discriminados na presente planilha.</t>
  </si>
  <si>
    <t>INSTITUTO FEDERAL DE GOIÁS</t>
  </si>
  <si>
    <t>Endereço: ROD GO-352, KM 7; QUINHÃO 12-E - SENADOR CANEDO - GOIÁS</t>
  </si>
  <si>
    <t>Processo:</t>
  </si>
  <si>
    <t>AGETOP/SINAPI</t>
  </si>
  <si>
    <t>1.1</t>
  </si>
  <si>
    <t>1.2</t>
  </si>
  <si>
    <t>1.3</t>
  </si>
  <si>
    <t>6.1</t>
  </si>
  <si>
    <t>Tomada Simples Monofásica 10A - 220V (2P+T) hexagonal com espelho instalada em parede de alvenaria cx 4x2" de acordo com a NBR14136.</t>
  </si>
  <si>
    <t>Tomada Simples Monofásica 10A -220V (2P+T) hexagonal com espelho instalada em condulete FoGo 3/4"</t>
  </si>
  <si>
    <t>Tomada Dupla Monofásica 10A -220V (2P+T) hexagonal com espelho instalada em condulete FoGo 3/4"</t>
  </si>
  <si>
    <t>Caixa de Passagem (4x2x2)'' em ferro galvanizado - instalação aparente.</t>
  </si>
  <si>
    <t>Condulete tipo "L" em liga de alumínio 3/4"</t>
  </si>
  <si>
    <t>Condulete tipo "X" em liga de alumínio 3/4"</t>
  </si>
  <si>
    <t>2.1</t>
  </si>
  <si>
    <t>2.2</t>
  </si>
  <si>
    <t>2.3</t>
  </si>
  <si>
    <t>2.4</t>
  </si>
  <si>
    <t>2.5</t>
  </si>
  <si>
    <t>Eletroperfil liso em Chapa Galvanizada  a Fogo Segundo Norma NBR 6323- Acabamento -50x50x3000mm</t>
  </si>
  <si>
    <t>Tampa para Eletroperfil em Chapa Galvanizada a Fogo Segundo Norma NBR 6323 - Dimensão 50x50x3000mm</t>
  </si>
  <si>
    <t>Eletroduto PVC - 4" Rígido + luva</t>
  </si>
  <si>
    <t>Disjuntor Monopolar 5 SX1 16A</t>
  </si>
  <si>
    <t>Disjuntor Monopolar 5 SX1 20A</t>
  </si>
  <si>
    <t>Disjuntor Tripolar  5 SX1 20A</t>
  </si>
  <si>
    <t>Disjuntor Tripolar  5 SX1 25A</t>
  </si>
  <si>
    <t>Disjuntor Tripolar  5 SX1 32A</t>
  </si>
  <si>
    <t>Cabo flexível 1,5mm² - isolação para b.t. anti-chama 750 Volts - cor vermelho (fase) - tipo cabinho</t>
  </si>
  <si>
    <t>Cabo flexível 1,5mm² - isolação para b.t. anti-chama 750 Volts - cor azul  (neutro) - tipo cabinho</t>
  </si>
  <si>
    <t>Cabo flexível 1,5mm² - isolação para b.t. anti-chama 750 Volts - cor  branco (retorno) - tipo cabinho</t>
  </si>
  <si>
    <t>Cabo flexível 4,0mm² - isolação para b.t. anti-chama 750 Volts - cor vermelho (fase) - tipo cabinho</t>
  </si>
  <si>
    <t>Cabo flexível 4,0mm² - isolação para b.t. anti-chama 750 Volts - cor azul ( neutro ) - tipo cabinho</t>
  </si>
  <si>
    <t>Cabo flexível 4,0mm² - isolação para b.t. anti-chama 750 Volts - cor verde  (terra) - tipo cabinho</t>
  </si>
  <si>
    <t>Cabo flexível 10,0mm² - isolação para b.t. anti-chama 750 Volts - cor vermelho (fase) - tipo cabinho</t>
  </si>
  <si>
    <t>Cabo flexível 10,0mm² - isolação para b.t. anti-chama 750 Volts - cor azul ( neutro ) - tipo cabinho</t>
  </si>
  <si>
    <t>Cabo flexível 10,0mm² - isolação para b.t. anti-chama 750 Volts - cor verde  (terra) - tipo cabinho</t>
  </si>
  <si>
    <t>Cabo unipolar 16mm² - PVC 70ºC - Cor verde (terra)</t>
  </si>
  <si>
    <t>Interruptor simples de três seções .SABC 10A - 220V linha  Pial Legrand ou equivalente. Instalado em condulete  (4x2x2)"</t>
  </si>
  <si>
    <t xml:space="preserve">Interruptor simples de uma seção .SA 10A - 220V linha pial legrand ou equivalente. Instalado em CP (4x2x2)" em parede de alvenaria </t>
  </si>
  <si>
    <t>Espelho para Interruptor com  três teclas, Instalado em condulete</t>
  </si>
  <si>
    <t xml:space="preserve">Luminária de sobrepor para 2 lâmpadas fluorescentes tubulares de 32W. Corpo e refletor em chapa de aço tratada com acabamento em pintura eletrostática na cor branca. Alojamento do reator na cabeceira. Equipada com porta-lâmpada antivibratório em policarbonato, com trava de segurança e proteção contra aquecimento nos contatos.
</t>
  </si>
  <si>
    <t xml:space="preserve">Luminária de sobrepor para 2 lâmpadas fluorescentes tubulares de 16W. Corpo e refletor em chapa de aço tratada com acabamento em pintura eletrostática na cor branca. Alojamento do reator na cabeceira. Equipada com porta-lâmpada antivibratório em policarbonato, com trava de segurança e proteção contra aquecimento nos contatos.
</t>
  </si>
  <si>
    <t>Caixa octagonal em ferro esmaltado</t>
  </si>
  <si>
    <t>2.6</t>
  </si>
  <si>
    <t>4.1</t>
  </si>
  <si>
    <t>4.2</t>
  </si>
  <si>
    <t>4.3</t>
  </si>
  <si>
    <t>4.4</t>
  </si>
  <si>
    <t>4.5</t>
  </si>
  <si>
    <t>4.6</t>
  </si>
  <si>
    <t>4.7</t>
  </si>
  <si>
    <t>5.1</t>
  </si>
  <si>
    <t>5.2</t>
  </si>
  <si>
    <t>5.3</t>
  </si>
  <si>
    <t>5.4</t>
  </si>
  <si>
    <t>5.5</t>
  </si>
  <si>
    <t>5.6</t>
  </si>
  <si>
    <t>5.7</t>
  </si>
  <si>
    <t>5.8</t>
  </si>
  <si>
    <t>6.2</t>
  </si>
  <si>
    <t>6.3</t>
  </si>
  <si>
    <t>6.4</t>
  </si>
  <si>
    <t>6.5</t>
  </si>
  <si>
    <t>6.6</t>
  </si>
  <si>
    <t>6.7</t>
  </si>
  <si>
    <t>6.8</t>
  </si>
  <si>
    <t>6.9</t>
  </si>
  <si>
    <t>6.17</t>
  </si>
  <si>
    <t>6.18</t>
  </si>
  <si>
    <t>6.19</t>
  </si>
  <si>
    <t>7.1</t>
  </si>
  <si>
    <t>7.2</t>
  </si>
  <si>
    <t>7.3</t>
  </si>
  <si>
    <t>7.4</t>
  </si>
  <si>
    <t>8.1</t>
  </si>
  <si>
    <t>8.2</t>
  </si>
  <si>
    <t>8.3</t>
  </si>
  <si>
    <t>8.4</t>
  </si>
  <si>
    <t>8.5</t>
  </si>
  <si>
    <t>8.6</t>
  </si>
  <si>
    <t xml:space="preserve">73861/014 </t>
  </si>
  <si>
    <t xml:space="preserve">73861/017 </t>
  </si>
  <si>
    <t xml:space="preserve"> 74130/001</t>
  </si>
  <si>
    <t>73860/007</t>
  </si>
  <si>
    <t xml:space="preserve"> 73860/009 </t>
  </si>
  <si>
    <t xml:space="preserve"> 73860/010</t>
  </si>
  <si>
    <t>COMPOSIÇÃO</t>
  </si>
  <si>
    <t>2.7</t>
  </si>
  <si>
    <t>CAIXA DE INSPEÇÃO TIPO SOLO EM ALVENARIA COM TAMPA DE FERRO FUNDIDO  (30x30x40) cm</t>
  </si>
  <si>
    <t xml:space="preserve">Luminária retangular para poste tipo pétala, para 1 lâmpada de vapor metálico bi-lateral de 150W. Corpo em chapa de aço tratada zincada com acabamento em pintura eletrostática na cor preta. Refletor simétrico em alumínio anodizado. Difusor em vidro plano transparente temperado. Alojamento para os equipamentos auxiliares na própria luminária. Necessita reator, ignitor e capacitor. Grau de proteção IP54.
</t>
  </si>
  <si>
    <t xml:space="preserve">Luminária retangular para poste tipo pétala, para 2 lâmpadas de vapor metálico bi-lateral de 150W. Corpo em chapa de aço tratada zincada com acabamento em pintura eletrostática na cor preta. Refletor simétrico em alumínio anodizado. Difusor em vidro plano transparente temperado. Alojamento para os equipamentos auxiliares na própria luminária. Necessita reator, ignitor e capacitor. Grau de proteção IP54. 
</t>
  </si>
  <si>
    <t>Eletroduto PVC - 2" Rígido + luva</t>
  </si>
  <si>
    <t>Eletroduto PVC - 2".1/2 Rígido + luva</t>
  </si>
  <si>
    <t>CONTATOR 3 TF 42 - 16A</t>
  </si>
  <si>
    <t>Sinalizador com LED vermelho - 230V</t>
  </si>
  <si>
    <t>Contato Auxiliar CTX-1</t>
  </si>
  <si>
    <t>Relé temporizado 8A/250V</t>
  </si>
  <si>
    <t>Contator CTX-1 - 25A/690V - Bobina 230V</t>
  </si>
  <si>
    <t>Contato Auxiliar CTX-1 - Frontal NF</t>
  </si>
  <si>
    <t>Aux-CP 2A/250V - Auxiliar para contator</t>
  </si>
  <si>
    <t>Contator de potência unipolar 16A</t>
  </si>
  <si>
    <t>CHAVE TRIFÁSICA DE DUAS POSIÇÕES (0-1)  380V-50A - PACCO - COMANDO MANUAL (OPÇÃO)</t>
  </si>
  <si>
    <t>CP EM ALVENARIA,TAMPA DE CONCRETO  PADRÃO CELG, DIM. INT. (800x800x1.300) mm, PARA ENERGIA APOS Á MEDIÇÃO S/ LACRE.</t>
  </si>
  <si>
    <t>QUADRO DE COMANDO DA ILUMINAÇÃO EXTERNA</t>
  </si>
  <si>
    <t>Disjuntor monopolar 5A - 6kA</t>
  </si>
  <si>
    <t>73860/011</t>
  </si>
  <si>
    <t>Cabo flexível 2,5mm² - isolação para b.t. anti-chama - 750 Volts - cor verde (terra) - tipo cabinho</t>
  </si>
  <si>
    <t>T horizontal para eletroperfil - 50x50mm</t>
  </si>
  <si>
    <t xml:space="preserve">Luminária retangular para poste tipo pétala, para 4 lâmpadas de vapor metálico bi-lateral de 150W. Corpo em chapa de aço tratada zincada com acabamento em pintura eletrostática na cor preta. Refletor simétrico em alumínio anodizado. Difusor em vidro plano transparente temperado. Alojamento para os equipamentos auxiliares na própria luminária. Necessita reator, ignitor e capacitor. Grau de proteção IP54. 
</t>
  </si>
  <si>
    <t>3.2.3</t>
  </si>
  <si>
    <t>5.9</t>
  </si>
  <si>
    <t>PLANILHA ORÇAMENTÁRIA - IFG GUARITA</t>
  </si>
  <si>
    <t>Unidade: IFG-SENADOR CANEDO (GUARITA)</t>
  </si>
  <si>
    <t>Quadro Universal de embutir trifásico com barramentos fase/neutro/terra de 18 elementos (QDF-G)</t>
  </si>
  <si>
    <t xml:space="preserve">QUADROS DE FORÇA DE ARMÁRIO (700x500x200)mm. QUADRO DE EMBUTIR, FECHO FENDA METÁLICO E PLACA DE MONTAGEM. PORTA REMOVÍVEL COM ABERTURA DE 130 GRAUS E BORRACHA DE VEDAÇÃO. EM CHAPA DE AÇO TRATADA A BASE DE FOSFATO DE FERRO E PINTURA A PÓ. (QIE-2)
</t>
  </si>
  <si>
    <t>Quadro Universal de embutir trifásico com barramentos fase/neutro/terra de 12 elementos (QFB-1/QFB-2)</t>
  </si>
  <si>
    <t>CAIXA DE INSPEÇÃO TIPO SOLO (60x60) cm</t>
  </si>
  <si>
    <t>Disjuntor Tripolar  5 SX1 70A</t>
  </si>
  <si>
    <t xml:space="preserve">DR- Interruptor Diferencial Residual 30mA - 25A </t>
  </si>
  <si>
    <t>DPS -Dispositivo de Proteção Contra Surtos 275V - 40Ka</t>
  </si>
  <si>
    <t xml:space="preserve"> Luminária sobrepor para 2 lâmpadas fluorescentes tubulares de 32W. Corpo em policarbonato injetado e refletor em chapa de aço tratada com acabamento em pintura eletrostática na cor branca. Difusor em policarbonato injetado frisado de alto impacto com acabamento externo liso e estabilizado para raios UV. Vedação em gel silicone contínuo e grau de proteção IP-65. Possui fechos e prensa-cabo injetados em nylon (para cabos de Ø 6 a 12 mm.). Instalação em perfilado por suspensão tipo gancho I-14 (não inclusos). Equipada com porta-lâmpada antivibratório em policarbonato, com trava de segurança e proteção contra aquecimento nos contatos.
</t>
  </si>
  <si>
    <t>Cabo unipolar 16mm² - PVC 70ºC - Cor preto (fase)</t>
  </si>
  <si>
    <t>Cabo unipolar 16mm² - PVC 70ºC - Cor azul (neutro)</t>
  </si>
  <si>
    <t>Cabo flexível 1,5mm² - isolação para b.t. anti-chama - 750 Volts - cor verde(terra ) - tipo cabinho</t>
  </si>
  <si>
    <t>TAMPA EM CONCRETO PARA A CAIXA DE PASSAGEM 60X60CM</t>
  </si>
  <si>
    <t>2.8</t>
  </si>
  <si>
    <t>2.9</t>
  </si>
  <si>
    <t>Eletroduto PVC - 3" Rígido + luva</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</si>
</sst>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_(* #,##0.00_);_(* \(#,##0.00\);_(* &quot;-&quot;???_);_(@_)"/>
    <numFmt numFmtId="180" formatCode="000000"/>
    <numFmt numFmtId="181" formatCode="d\ \ mmmm\,\ yyyy"/>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00000%"/>
    <numFmt numFmtId="190" formatCode="0.0000%"/>
    <numFmt numFmtId="191" formatCode="&quot;R$ &quot;#,##0.00"/>
    <numFmt numFmtId="192" formatCode="0.000%"/>
    <numFmt numFmtId="193" formatCode="&quot;Sim&quot;;&quot;Sim&quot;;&quot;Não&quot;"/>
    <numFmt numFmtId="194" formatCode="&quot;Verdadeiro&quot;;&quot;Verdadeiro&quot;;&quot;Falso&quot;"/>
    <numFmt numFmtId="195" formatCode="&quot;Ativado&quot;;&quot;Ativado&quot;;&quot;Desativado&quot;"/>
    <numFmt numFmtId="196" formatCode="[$€-2]\ #,##0.00_);[Red]\([$€-2]\ #,##0.00\)"/>
  </numFmts>
  <fonts count="49">
    <font>
      <sz val="10"/>
      <name val="Arial"/>
      <family val="0"/>
    </font>
    <font>
      <u val="single"/>
      <sz val="10"/>
      <color indexed="12"/>
      <name val="Arial"/>
      <family val="2"/>
    </font>
    <font>
      <u val="single"/>
      <sz val="10"/>
      <color indexed="36"/>
      <name val="Arial"/>
      <family val="2"/>
    </font>
    <font>
      <sz val="16"/>
      <name val="Arial"/>
      <family val="2"/>
    </font>
    <font>
      <sz val="8"/>
      <name val="Arial"/>
      <family val="2"/>
    </font>
    <font>
      <b/>
      <sz val="8"/>
      <name val="Arial"/>
      <family val="2"/>
    </font>
    <font>
      <b/>
      <sz val="16"/>
      <name val="Garamond"/>
      <family val="1"/>
    </font>
    <font>
      <b/>
      <sz val="12"/>
      <name val="Arial"/>
      <family val="2"/>
    </font>
    <font>
      <sz val="9"/>
      <name val="Arial"/>
      <family val="2"/>
    </font>
    <font>
      <b/>
      <sz val="16"/>
      <name val="Arial"/>
      <family val="2"/>
    </font>
    <font>
      <b/>
      <sz val="10"/>
      <name val="Arial"/>
      <family val="2"/>
    </font>
    <font>
      <sz val="8"/>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medium"/>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cellStyleXfs>
  <cellXfs count="111">
    <xf numFmtId="0" fontId="0" fillId="0" borderId="0" xfId="0" applyAlignment="1">
      <alignment/>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vertical="justify" wrapText="1"/>
    </xf>
    <xf numFmtId="0" fontId="4"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vertical="justify" wrapText="1"/>
    </xf>
    <xf numFmtId="0" fontId="5" fillId="33" borderId="10" xfId="0" applyFont="1" applyFill="1" applyBorder="1" applyAlignment="1">
      <alignment horizontal="center" vertical="top"/>
    </xf>
    <xf numFmtId="0" fontId="5" fillId="33" borderId="11" xfId="0" applyFont="1" applyFill="1" applyBorder="1" applyAlignment="1">
      <alignment horizontal="center" vertical="justify"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3" fillId="0" borderId="0" xfId="0" applyFont="1" applyFill="1" applyBorder="1" applyAlignment="1">
      <alignment/>
    </xf>
    <xf numFmtId="0" fontId="7"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5" fillId="33" borderId="18" xfId="0" applyFont="1" applyFill="1" applyBorder="1" applyAlignment="1">
      <alignment horizontal="center" vertical="justify" wrapText="1"/>
    </xf>
    <xf numFmtId="2" fontId="4" fillId="0" borderId="18" xfId="0" applyNumberFormat="1" applyFont="1" applyFill="1" applyBorder="1" applyAlignment="1">
      <alignment horizontal="center" vertical="center" wrapText="1"/>
    </xf>
    <xf numFmtId="0" fontId="5" fillId="0" borderId="0" xfId="0" applyFont="1" applyFill="1" applyBorder="1" applyAlignment="1">
      <alignment horizontal="center"/>
    </xf>
    <xf numFmtId="0" fontId="4" fillId="0" borderId="0" xfId="0" applyFont="1" applyFill="1" applyBorder="1" applyAlignment="1">
      <alignment/>
    </xf>
    <xf numFmtId="2" fontId="5" fillId="33" borderId="18" xfId="0" applyNumberFormat="1" applyFont="1" applyFill="1" applyBorder="1" applyAlignment="1">
      <alignment horizontal="center" vertical="center"/>
    </xf>
    <xf numFmtId="4" fontId="5" fillId="33" borderId="18"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5" fillId="33" borderId="18" xfId="0" applyFont="1" applyFill="1" applyBorder="1" applyAlignment="1">
      <alignment horizontal="left" vertical="justify" wrapText="1"/>
    </xf>
    <xf numFmtId="0" fontId="5" fillId="33" borderId="18" xfId="0" applyFont="1" applyFill="1" applyBorder="1" applyAlignment="1">
      <alignment horizontal="center" vertical="center" wrapText="1"/>
    </xf>
    <xf numFmtId="0" fontId="5" fillId="33" borderId="0" xfId="0" applyFont="1" applyFill="1" applyBorder="1" applyAlignment="1">
      <alignment horizontal="left" vertical="justify" wrapText="1"/>
    </xf>
    <xf numFmtId="2" fontId="5" fillId="33" borderId="0" xfId="0" applyNumberFormat="1" applyFont="1" applyFill="1" applyBorder="1" applyAlignment="1">
      <alignment horizontal="center"/>
    </xf>
    <xf numFmtId="4" fontId="5" fillId="33" borderId="0" xfId="0" applyNumberFormat="1" applyFont="1" applyFill="1" applyBorder="1" applyAlignment="1">
      <alignment horizontal="center"/>
    </xf>
    <xf numFmtId="10" fontId="5" fillId="33" borderId="0" xfId="0" applyNumberFormat="1" applyFont="1" applyFill="1" applyBorder="1" applyAlignment="1">
      <alignment horizontal="center"/>
    </xf>
    <xf numFmtId="0" fontId="4" fillId="33" borderId="0" xfId="0" applyFont="1" applyFill="1" applyBorder="1" applyAlignment="1">
      <alignment horizontal="center" vertical="center" wrapText="1"/>
    </xf>
    <xf numFmtId="0" fontId="10" fillId="0" borderId="0" xfId="0" applyFont="1" applyFill="1" applyAlignment="1">
      <alignment horizontal="center" vertical="justify" wrapText="1"/>
    </xf>
    <xf numFmtId="0" fontId="4" fillId="0" borderId="18" xfId="0" applyFont="1" applyFill="1" applyBorder="1" applyAlignment="1">
      <alignment vertical="justify" wrapText="1"/>
    </xf>
    <xf numFmtId="0" fontId="4" fillId="0" borderId="18" xfId="0" applyFont="1" applyFill="1" applyBorder="1" applyAlignment="1">
      <alignment vertical="center" wrapText="1"/>
    </xf>
    <xf numFmtId="0" fontId="4" fillId="0" borderId="18" xfId="0" applyFont="1" applyFill="1" applyBorder="1" applyAlignment="1">
      <alignment vertical="justify"/>
    </xf>
    <xf numFmtId="49" fontId="5" fillId="34" borderId="18" xfId="0" applyNumberFormat="1" applyFont="1" applyFill="1" applyBorder="1" applyAlignment="1">
      <alignment horizontal="center" vertical="center" wrapText="1"/>
    </xf>
    <xf numFmtId="14" fontId="8" fillId="0" borderId="19" xfId="0" applyNumberFormat="1" applyFont="1" applyFill="1" applyBorder="1" applyAlignment="1">
      <alignment horizontal="left" vertical="center" wrapText="1"/>
    </xf>
    <xf numFmtId="0" fontId="4" fillId="35" borderId="18" xfId="0" applyFont="1" applyFill="1" applyBorder="1" applyAlignment="1">
      <alignment vertical="justify" wrapText="1"/>
    </xf>
    <xf numFmtId="2" fontId="4" fillId="35" borderId="18" xfId="0" applyNumberFormat="1" applyFont="1" applyFill="1" applyBorder="1" applyAlignment="1">
      <alignment horizontal="center" vertical="center" wrapText="1"/>
    </xf>
    <xf numFmtId="0" fontId="47" fillId="35" borderId="18" xfId="0" applyFont="1" applyFill="1" applyBorder="1" applyAlignment="1">
      <alignment vertical="justify" wrapText="1"/>
    </xf>
    <xf numFmtId="2" fontId="4" fillId="0" borderId="18" xfId="0" applyNumberFormat="1" applyFont="1" applyFill="1" applyBorder="1" applyAlignment="1">
      <alignment horizontal="center" vertical="center"/>
    </xf>
    <xf numFmtId="2" fontId="4" fillId="0" borderId="18" xfId="55" applyNumberFormat="1" applyFont="1" applyFill="1" applyBorder="1" applyAlignment="1">
      <alignment horizontal="center" vertical="center" wrapText="1"/>
    </xf>
    <xf numFmtId="0" fontId="4" fillId="0" borderId="18" xfId="0" applyFont="1" applyFill="1" applyBorder="1" applyAlignment="1">
      <alignment wrapText="1"/>
    </xf>
    <xf numFmtId="0" fontId="12" fillId="0" borderId="0" xfId="0" applyFont="1" applyFill="1" applyAlignment="1">
      <alignment/>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14" fontId="8" fillId="0" borderId="21"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4" fontId="8" fillId="0" borderId="23" xfId="0" applyNumberFormat="1" applyFont="1" applyFill="1" applyBorder="1" applyAlignment="1">
      <alignment horizontal="left" vertical="center" wrapText="1"/>
    </xf>
    <xf numFmtId="4" fontId="8" fillId="0" borderId="22" xfId="0" applyNumberFormat="1" applyFont="1" applyFill="1" applyBorder="1" applyAlignment="1">
      <alignment horizontal="left" vertical="center" wrapText="1"/>
    </xf>
    <xf numFmtId="0" fontId="4" fillId="35" borderId="18" xfId="0" applyFont="1" applyFill="1" applyBorder="1" applyAlignment="1">
      <alignment vertical="justify"/>
    </xf>
    <xf numFmtId="4" fontId="48" fillId="0" borderId="18"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4" fontId="4" fillId="35" borderId="18" xfId="0" applyNumberFormat="1" applyFont="1" applyFill="1" applyBorder="1" applyAlignment="1">
      <alignment horizontal="center" vertical="center"/>
    </xf>
    <xf numFmtId="10" fontId="4" fillId="35" borderId="18" xfId="0" applyNumberFormat="1" applyFont="1" applyFill="1" applyBorder="1" applyAlignment="1">
      <alignment horizontal="center" vertical="center"/>
    </xf>
    <xf numFmtId="0" fontId="4" fillId="0" borderId="18" xfId="0" applyFont="1" applyBorder="1" applyAlignment="1">
      <alignment horizontal="center" vertical="center" wrapText="1"/>
    </xf>
    <xf numFmtId="10" fontId="5" fillId="33" borderId="18" xfId="0" applyNumberFormat="1" applyFont="1" applyFill="1" applyBorder="1" applyAlignment="1">
      <alignment horizontal="center" vertical="center"/>
    </xf>
    <xf numFmtId="4" fontId="4" fillId="34" borderId="18" xfId="0" applyNumberFormat="1" applyFont="1" applyFill="1" applyBorder="1" applyAlignment="1">
      <alignment horizontal="center" vertical="center"/>
    </xf>
    <xf numFmtId="10" fontId="4" fillId="34" borderId="18" xfId="0" applyNumberFormat="1" applyFont="1" applyFill="1" applyBorder="1" applyAlignment="1">
      <alignment horizontal="center" vertical="center"/>
    </xf>
    <xf numFmtId="10" fontId="4" fillId="0" borderId="18" xfId="0" applyNumberFormat="1" applyFont="1" applyFill="1" applyBorder="1" applyAlignment="1">
      <alignment horizontal="center" vertical="center"/>
    </xf>
    <xf numFmtId="4" fontId="47" fillId="35" borderId="18" xfId="0" applyNumberFormat="1" applyFont="1" applyFill="1" applyBorder="1" applyAlignment="1">
      <alignment horizontal="center" vertical="center"/>
    </xf>
    <xf numFmtId="10" fontId="47" fillId="35" borderId="18" xfId="0" applyNumberFormat="1" applyFont="1" applyFill="1" applyBorder="1" applyAlignment="1">
      <alignment horizontal="center" vertical="center"/>
    </xf>
    <xf numFmtId="2"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5" fillId="33" borderId="24" xfId="0" applyFont="1" applyFill="1" applyBorder="1" applyAlignment="1">
      <alignment horizontal="center" vertical="center"/>
    </xf>
    <xf numFmtId="0" fontId="4" fillId="34" borderId="18" xfId="0" applyFont="1" applyFill="1" applyBorder="1" applyAlignment="1">
      <alignment horizontal="center" vertical="center" wrapText="1"/>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2" fontId="0" fillId="0" borderId="0" xfId="0" applyNumberFormat="1" applyFont="1" applyFill="1" applyAlignment="1">
      <alignment horizontal="center" vertical="center"/>
    </xf>
    <xf numFmtId="0" fontId="0" fillId="0" borderId="0" xfId="0" applyFont="1" applyFill="1" applyAlignment="1">
      <alignment horizontal="center" vertical="center"/>
    </xf>
    <xf numFmtId="2" fontId="8" fillId="0" borderId="19" xfId="0" applyNumberFormat="1"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49" fontId="48" fillId="0" borderId="18" xfId="0" applyNumberFormat="1" applyFont="1" applyFill="1" applyBorder="1" applyAlignment="1">
      <alignment horizontal="center" vertical="center"/>
    </xf>
    <xf numFmtId="0" fontId="4" fillId="35" borderId="18" xfId="0" applyFont="1" applyFill="1" applyBorder="1" applyAlignment="1">
      <alignment horizontal="center" vertical="center"/>
    </xf>
    <xf numFmtId="1"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34" borderId="18" xfId="0" applyFont="1" applyFill="1" applyBorder="1" applyAlignment="1">
      <alignment horizontal="center" vertical="center"/>
    </xf>
    <xf numFmtId="1" fontId="4" fillId="34" borderId="18" xfId="0" applyNumberFormat="1" applyFont="1" applyFill="1" applyBorder="1" applyAlignment="1">
      <alignment horizontal="center" vertical="center"/>
    </xf>
    <xf numFmtId="1" fontId="4" fillId="0" borderId="0" xfId="0" applyNumberFormat="1" applyFont="1" applyFill="1" applyAlignment="1">
      <alignment horizontal="center" vertical="center"/>
    </xf>
    <xf numFmtId="0" fontId="4"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 fontId="5" fillId="33" borderId="18" xfId="0" applyNumberFormat="1" applyFont="1" applyFill="1" applyBorder="1" applyAlignment="1">
      <alignment horizontal="right" vertical="center"/>
    </xf>
    <xf numFmtId="0" fontId="4" fillId="34" borderId="18" xfId="0" applyFont="1" applyFill="1" applyBorder="1" applyAlignment="1">
      <alignment horizontal="left" vertical="center"/>
    </xf>
    <xf numFmtId="1" fontId="4" fillId="34" borderId="18" xfId="0" applyNumberFormat="1" applyFont="1" applyFill="1" applyBorder="1" applyAlignment="1">
      <alignment/>
    </xf>
    <xf numFmtId="1" fontId="48" fillId="0" borderId="18" xfId="0" applyNumberFormat="1" applyFont="1" applyFill="1" applyBorder="1" applyAlignment="1">
      <alignment horizontal="center" vertical="center"/>
    </xf>
    <xf numFmtId="1" fontId="11" fillId="36" borderId="27" xfId="0" applyNumberFormat="1"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22" xfId="0" applyFont="1" applyFill="1" applyBorder="1" applyAlignment="1">
      <alignment horizontal="left" vertical="center" wrapText="1"/>
    </xf>
    <xf numFmtId="2" fontId="5" fillId="33" borderId="10" xfId="0" applyNumberFormat="1" applyFont="1" applyFill="1" applyBorder="1" applyAlignment="1">
      <alignment horizontal="center" vertical="top" wrapText="1"/>
    </xf>
    <xf numFmtId="2" fontId="5" fillId="33" borderId="11" xfId="0" applyNumberFormat="1" applyFont="1" applyFill="1" applyBorder="1" applyAlignment="1">
      <alignment horizontal="center" vertical="top"/>
    </xf>
    <xf numFmtId="2" fontId="5" fillId="33" borderId="24" xfId="0" applyNumberFormat="1" applyFont="1" applyFill="1" applyBorder="1" applyAlignment="1">
      <alignment horizontal="center" vertical="top"/>
    </xf>
    <xf numFmtId="0" fontId="5" fillId="33" borderId="18" xfId="0" applyFont="1" applyFill="1" applyBorder="1" applyAlignment="1">
      <alignment horizontal="center" vertical="center" wrapText="1"/>
    </xf>
    <xf numFmtId="0" fontId="4" fillId="0" borderId="0" xfId="0" applyFont="1" applyFill="1" applyAlignment="1">
      <alignment horizontal="left" vertical="top" wrapText="1"/>
    </xf>
    <xf numFmtId="0" fontId="5" fillId="33" borderId="33" xfId="0" applyFont="1" applyFill="1" applyBorder="1" applyAlignment="1">
      <alignment horizontal="right" vertical="justify" wrapText="1"/>
    </xf>
    <xf numFmtId="0" fontId="5" fillId="33" borderId="19" xfId="0" applyFont="1" applyFill="1" applyBorder="1" applyAlignment="1">
      <alignment horizontal="right" vertical="justify" wrapText="1"/>
    </xf>
    <xf numFmtId="0" fontId="5" fillId="33" borderId="14" xfId="0" applyFont="1" applyFill="1" applyBorder="1" applyAlignment="1">
      <alignment horizontal="right" vertical="justify" wrapText="1"/>
    </xf>
    <xf numFmtId="0" fontId="4" fillId="0" borderId="0" xfId="0" applyFont="1" applyFill="1" applyAlignment="1">
      <alignment horizontal="left" vertical="justify" wrapText="1"/>
    </xf>
    <xf numFmtId="0" fontId="4" fillId="0" borderId="18" xfId="0" applyNumberFormat="1" applyFont="1" applyFill="1" applyBorder="1" applyAlignment="1">
      <alignment horizontal="center" vertical="center"/>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Neutra" xfId="51"/>
    <cellStyle name="Nota" xfId="52"/>
    <cellStyle name="Percent" xfId="53"/>
    <cellStyle name="Saída" xfId="54"/>
    <cellStyle name="Comma" xfId="55"/>
    <cellStyle name="Comma [0]" xfId="56"/>
    <cellStyle name="Separador de milhares 2" xfId="57"/>
    <cellStyle name="Separador de milhares 3" xfId="58"/>
    <cellStyle name="Texto de Aviso" xfId="59"/>
    <cellStyle name="Texto Explicativo" xfId="60"/>
    <cellStyle name="Título" xfId="61"/>
    <cellStyle name="Título 1" xfId="62"/>
    <cellStyle name="Título 2" xfId="63"/>
    <cellStyle name="Título 3" xfId="64"/>
    <cellStyle name="Título 4"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6</xdr:row>
      <xdr:rowOff>0</xdr:rowOff>
    </xdr:from>
    <xdr:to>
      <xdr:col>1</xdr:col>
      <xdr:colOff>1895475</xdr:colOff>
      <xdr:row>6</xdr:row>
      <xdr:rowOff>0</xdr:rowOff>
    </xdr:to>
    <xdr:sp>
      <xdr:nvSpPr>
        <xdr:cNvPr id="1" name="Oval 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 name="Oval 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 name="Oval 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 name="Oval 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5" name="Oval 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6" name="Oval 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7" name="Oval 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8" name="Oval 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9" name="Oval 19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0" name="Oval 19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1" name="Oval 19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2" name="Oval 19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3" name="Oval 19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4" name="Oval 19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5" name="Oval 19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6" name="Oval 19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7" name="Oval 19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8" name="Oval 19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9" name="Oval 20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0" name="Oval 20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1" name="Oval 20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2" name="Oval 20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3" name="Oval 20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4" name="Oval 20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5" name="Oval 20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6" name="Oval 20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7" name="Oval 20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8" name="Oval 20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9" name="Oval 2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0" name="Oval 2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1" name="Oval 2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2" name="Oval 21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3" name="Oval 21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4" name="Oval 21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5" name="Oval 21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6" name="Oval 21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7" name="Oval 21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8" name="Oval 21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9" name="Oval 22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0" name="Oval 22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1" name="Oval 22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2" name="Oval 22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3" name="Oval 22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4" name="Oval 22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0</xdr:rowOff>
    </xdr:from>
    <xdr:to>
      <xdr:col>1</xdr:col>
      <xdr:colOff>647700</xdr:colOff>
      <xdr:row>3</xdr:row>
      <xdr:rowOff>95250</xdr:rowOff>
    </xdr:to>
    <xdr:pic>
      <xdr:nvPicPr>
        <xdr:cNvPr id="45" name="Picture 12882"/>
        <xdr:cNvPicPr preferRelativeResize="1">
          <a:picLocks noChangeAspect="1"/>
        </xdr:cNvPicPr>
      </xdr:nvPicPr>
      <xdr:blipFill>
        <a:blip r:embed="rId1"/>
        <a:stretch>
          <a:fillRect/>
        </a:stretch>
      </xdr:blipFill>
      <xdr:spPr>
        <a:xfrm>
          <a:off x="76200" y="0"/>
          <a:ext cx="9620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0"/>
  <sheetViews>
    <sheetView tabSelected="1" zoomScaleSheetLayoutView="100" workbookViewId="0" topLeftCell="A416">
      <pane ySplit="435" topLeftCell="A1" activePane="bottomLeft" state="split"/>
      <selection pane="topLeft" activeCell="K416" sqref="K1:K16384"/>
      <selection pane="bottomLeft" activeCell="B85" sqref="B85"/>
    </sheetView>
  </sheetViews>
  <sheetFormatPr defaultColWidth="9.140625" defaultRowHeight="12.75"/>
  <cols>
    <col min="1" max="1" width="5.8515625" style="5" customWidth="1"/>
    <col min="2" max="2" width="85.8515625" style="7" customWidth="1"/>
    <col min="3" max="3" width="10.28125" style="69" customWidth="1"/>
    <col min="4" max="4" width="4.421875" style="70" customWidth="1"/>
    <col min="5" max="5" width="9.57421875" style="70" customWidth="1"/>
    <col min="6" max="6" width="10.00390625" style="70" bestFit="1" customWidth="1"/>
    <col min="7" max="7" width="12.57421875" style="70" customWidth="1"/>
    <col min="8" max="8" width="12.7109375" style="70" customWidth="1"/>
    <col min="9" max="9" width="10.421875" style="70" customWidth="1"/>
    <col min="10" max="10" width="10.7109375" style="68" customWidth="1"/>
    <col min="11" max="11" width="9.140625" style="80" customWidth="1"/>
    <col min="12" max="16384" width="9.140625" style="6" customWidth="1"/>
  </cols>
  <sheetData>
    <row r="1" spans="1:11" s="13" customFormat="1" ht="23.25" customHeight="1">
      <c r="A1" s="11"/>
      <c r="B1" s="91" t="s">
        <v>72</v>
      </c>
      <c r="C1" s="93" t="s">
        <v>184</v>
      </c>
      <c r="D1" s="94"/>
      <c r="E1" s="94"/>
      <c r="F1" s="94"/>
      <c r="G1" s="94"/>
      <c r="H1" s="94"/>
      <c r="I1" s="95"/>
      <c r="J1" s="81"/>
      <c r="K1" s="82"/>
    </row>
    <row r="2" spans="1:11" s="13" customFormat="1" ht="30.75" customHeight="1">
      <c r="A2" s="10"/>
      <c r="B2" s="92"/>
      <c r="C2" s="96" t="s">
        <v>73</v>
      </c>
      <c r="D2" s="97"/>
      <c r="E2" s="97"/>
      <c r="F2" s="97"/>
      <c r="G2" s="97"/>
      <c r="H2" s="97"/>
      <c r="I2" s="98"/>
      <c r="J2" s="81"/>
      <c r="K2" s="82"/>
    </row>
    <row r="3" spans="1:11" s="13" customFormat="1" ht="21">
      <c r="A3" s="10"/>
      <c r="B3" s="14"/>
      <c r="C3" s="46" t="s">
        <v>0</v>
      </c>
      <c r="D3" s="71"/>
      <c r="E3" s="71"/>
      <c r="F3" s="12"/>
      <c r="G3" s="45" t="s">
        <v>46</v>
      </c>
      <c r="H3" s="37">
        <v>42340</v>
      </c>
      <c r="I3" s="47"/>
      <c r="J3" s="81"/>
      <c r="K3" s="82"/>
    </row>
    <row r="4" spans="1:11" s="13" customFormat="1" ht="12" customHeight="1" thickBot="1">
      <c r="A4" s="15"/>
      <c r="B4" s="16"/>
      <c r="C4" s="99" t="s">
        <v>27</v>
      </c>
      <c r="D4" s="100"/>
      <c r="E4" s="48"/>
      <c r="F4" s="49"/>
      <c r="G4" s="50"/>
      <c r="H4" s="72" t="s">
        <v>74</v>
      </c>
      <c r="I4" s="73"/>
      <c r="J4" s="81"/>
      <c r="K4" s="80"/>
    </row>
    <row r="5" spans="1:11" s="20" customFormat="1" ht="12" customHeight="1" thickBot="1">
      <c r="A5" s="101" t="s">
        <v>183</v>
      </c>
      <c r="B5" s="102"/>
      <c r="C5" s="102"/>
      <c r="D5" s="102"/>
      <c r="E5" s="102"/>
      <c r="F5" s="102"/>
      <c r="G5" s="102"/>
      <c r="H5" s="102"/>
      <c r="I5" s="103"/>
      <c r="J5" s="81"/>
      <c r="K5" s="82"/>
    </row>
    <row r="6" spans="1:11" s="19" customFormat="1" ht="12" customHeight="1" thickBot="1">
      <c r="A6" s="8" t="s">
        <v>4</v>
      </c>
      <c r="B6" s="9" t="s">
        <v>5</v>
      </c>
      <c r="C6" s="63" t="s">
        <v>6</v>
      </c>
      <c r="D6" s="64" t="s">
        <v>7</v>
      </c>
      <c r="E6" s="64" t="s">
        <v>8</v>
      </c>
      <c r="F6" s="64" t="s">
        <v>9</v>
      </c>
      <c r="G6" s="64" t="s">
        <v>10</v>
      </c>
      <c r="H6" s="64" t="s">
        <v>11</v>
      </c>
      <c r="I6" s="65" t="s">
        <v>12</v>
      </c>
      <c r="J6" s="83"/>
      <c r="K6" s="84"/>
    </row>
    <row r="7" spans="1:11" s="20" customFormat="1" ht="12" customHeight="1">
      <c r="A7" s="23"/>
      <c r="B7" s="17" t="s">
        <v>40</v>
      </c>
      <c r="C7" s="21" t="s">
        <v>17</v>
      </c>
      <c r="D7" s="21"/>
      <c r="E7" s="22"/>
      <c r="F7" s="22"/>
      <c r="G7" s="22"/>
      <c r="H7" s="22">
        <f>H86</f>
        <v>396302.05000000005</v>
      </c>
      <c r="I7" s="57">
        <f>SUM(I9:I85)</f>
        <v>0.9999999999999998</v>
      </c>
      <c r="J7" s="81"/>
      <c r="K7" s="82"/>
    </row>
    <row r="8" spans="1:256" s="20" customFormat="1" ht="12" customHeight="1">
      <c r="A8" s="26">
        <v>1</v>
      </c>
      <c r="B8" s="25" t="s">
        <v>25</v>
      </c>
      <c r="C8" s="21"/>
      <c r="D8" s="21"/>
      <c r="E8" s="22"/>
      <c r="F8" s="22"/>
      <c r="G8" s="22"/>
      <c r="H8" s="22"/>
      <c r="I8" s="57"/>
      <c r="J8" s="104" t="s">
        <v>75</v>
      </c>
      <c r="K8" s="104"/>
      <c r="L8" s="28"/>
      <c r="M8" s="28"/>
      <c r="N8" s="29"/>
      <c r="O8" s="29"/>
      <c r="P8" s="29"/>
      <c r="Q8" s="29"/>
      <c r="R8" s="30"/>
      <c r="S8" s="31"/>
      <c r="T8" s="27"/>
      <c r="U8" s="28"/>
      <c r="V8" s="28"/>
      <c r="W8" s="29"/>
      <c r="X8" s="29"/>
      <c r="Y8" s="29"/>
      <c r="Z8" s="29"/>
      <c r="AA8" s="30"/>
      <c r="AB8" s="31"/>
      <c r="AC8" s="27"/>
      <c r="AD8" s="28"/>
      <c r="AE8" s="28"/>
      <c r="AF8" s="29"/>
      <c r="AG8" s="29"/>
      <c r="AH8" s="29"/>
      <c r="AI8" s="29"/>
      <c r="AJ8" s="30"/>
      <c r="AK8" s="31"/>
      <c r="AL8" s="27"/>
      <c r="AM8" s="28"/>
      <c r="AN8" s="28"/>
      <c r="AO8" s="29"/>
      <c r="AP8" s="29"/>
      <c r="AQ8" s="29"/>
      <c r="AR8" s="29"/>
      <c r="AS8" s="30"/>
      <c r="AT8" s="31"/>
      <c r="AU8" s="27"/>
      <c r="AV8" s="28"/>
      <c r="AW8" s="28"/>
      <c r="AX8" s="29"/>
      <c r="AY8" s="29"/>
      <c r="AZ8" s="29"/>
      <c r="BA8" s="29"/>
      <c r="BB8" s="30"/>
      <c r="BC8" s="31"/>
      <c r="BD8" s="27"/>
      <c r="BE8" s="28"/>
      <c r="BF8" s="28"/>
      <c r="BG8" s="29"/>
      <c r="BH8" s="29"/>
      <c r="BI8" s="29"/>
      <c r="BJ8" s="29"/>
      <c r="BK8" s="30"/>
      <c r="BL8" s="31"/>
      <c r="BM8" s="27"/>
      <c r="BN8" s="28"/>
      <c r="BO8" s="28"/>
      <c r="BP8" s="29"/>
      <c r="BQ8" s="29"/>
      <c r="BR8" s="29"/>
      <c r="BS8" s="29"/>
      <c r="BT8" s="30"/>
      <c r="BU8" s="31"/>
      <c r="BV8" s="27"/>
      <c r="BW8" s="28"/>
      <c r="BX8" s="28"/>
      <c r="BY8" s="29"/>
      <c r="BZ8" s="29"/>
      <c r="CA8" s="29"/>
      <c r="CB8" s="29"/>
      <c r="CC8" s="30"/>
      <c r="CD8" s="31"/>
      <c r="CE8" s="27"/>
      <c r="CF8" s="28"/>
      <c r="CG8" s="28"/>
      <c r="CH8" s="29"/>
      <c r="CI8" s="29"/>
      <c r="CJ8" s="29"/>
      <c r="CK8" s="29"/>
      <c r="CL8" s="30"/>
      <c r="CM8" s="31"/>
      <c r="CN8" s="27"/>
      <c r="CO8" s="28"/>
      <c r="CP8" s="28"/>
      <c r="CQ8" s="29"/>
      <c r="CR8" s="29"/>
      <c r="CS8" s="29"/>
      <c r="CT8" s="29"/>
      <c r="CU8" s="30"/>
      <c r="CV8" s="31"/>
      <c r="CW8" s="27"/>
      <c r="CX8" s="28"/>
      <c r="CY8" s="28"/>
      <c r="CZ8" s="29"/>
      <c r="DA8" s="29"/>
      <c r="DB8" s="29"/>
      <c r="DC8" s="29"/>
      <c r="DD8" s="30"/>
      <c r="DE8" s="31"/>
      <c r="DF8" s="27"/>
      <c r="DG8" s="28"/>
      <c r="DH8" s="28"/>
      <c r="DI8" s="29"/>
      <c r="DJ8" s="29"/>
      <c r="DK8" s="29"/>
      <c r="DL8" s="29"/>
      <c r="DM8" s="30"/>
      <c r="DN8" s="31"/>
      <c r="DO8" s="27"/>
      <c r="DP8" s="28"/>
      <c r="DQ8" s="28"/>
      <c r="DR8" s="29"/>
      <c r="DS8" s="29"/>
      <c r="DT8" s="29"/>
      <c r="DU8" s="29"/>
      <c r="DV8" s="30"/>
      <c r="DW8" s="31"/>
      <c r="DX8" s="27"/>
      <c r="DY8" s="28"/>
      <c r="DZ8" s="28"/>
      <c r="EA8" s="29"/>
      <c r="EB8" s="29"/>
      <c r="EC8" s="29"/>
      <c r="ED8" s="29"/>
      <c r="EE8" s="30"/>
      <c r="EF8" s="31"/>
      <c r="EG8" s="27"/>
      <c r="EH8" s="28"/>
      <c r="EI8" s="28"/>
      <c r="EJ8" s="29"/>
      <c r="EK8" s="29"/>
      <c r="EL8" s="29"/>
      <c r="EM8" s="29"/>
      <c r="EN8" s="30"/>
      <c r="EO8" s="31"/>
      <c r="EP8" s="27"/>
      <c r="EQ8" s="28"/>
      <c r="ER8" s="28"/>
      <c r="ES8" s="29"/>
      <c r="ET8" s="29"/>
      <c r="EU8" s="29"/>
      <c r="EV8" s="29"/>
      <c r="EW8" s="30"/>
      <c r="EX8" s="31"/>
      <c r="EY8" s="27"/>
      <c r="EZ8" s="28"/>
      <c r="FA8" s="28"/>
      <c r="FB8" s="29"/>
      <c r="FC8" s="29"/>
      <c r="FD8" s="29"/>
      <c r="FE8" s="29"/>
      <c r="FF8" s="30"/>
      <c r="FG8" s="31"/>
      <c r="FH8" s="27"/>
      <c r="FI8" s="28"/>
      <c r="FJ8" s="28"/>
      <c r="FK8" s="29"/>
      <c r="FL8" s="29"/>
      <c r="FM8" s="29"/>
      <c r="FN8" s="29"/>
      <c r="FO8" s="30"/>
      <c r="FP8" s="31"/>
      <c r="FQ8" s="27"/>
      <c r="FR8" s="28"/>
      <c r="FS8" s="28"/>
      <c r="FT8" s="29"/>
      <c r="FU8" s="29"/>
      <c r="FV8" s="29"/>
      <c r="FW8" s="29"/>
      <c r="FX8" s="30"/>
      <c r="FY8" s="31"/>
      <c r="FZ8" s="27"/>
      <c r="GA8" s="28"/>
      <c r="GB8" s="28"/>
      <c r="GC8" s="29"/>
      <c r="GD8" s="29"/>
      <c r="GE8" s="29"/>
      <c r="GF8" s="29"/>
      <c r="GG8" s="30"/>
      <c r="GH8" s="31"/>
      <c r="GI8" s="27"/>
      <c r="GJ8" s="28"/>
      <c r="GK8" s="28"/>
      <c r="GL8" s="29"/>
      <c r="GM8" s="29"/>
      <c r="GN8" s="29"/>
      <c r="GO8" s="29"/>
      <c r="GP8" s="30"/>
      <c r="GQ8" s="31"/>
      <c r="GR8" s="27"/>
      <c r="GS8" s="28"/>
      <c r="GT8" s="28"/>
      <c r="GU8" s="29"/>
      <c r="GV8" s="29"/>
      <c r="GW8" s="29"/>
      <c r="GX8" s="29"/>
      <c r="GY8" s="30"/>
      <c r="GZ8" s="31"/>
      <c r="HA8" s="27"/>
      <c r="HB8" s="28"/>
      <c r="HC8" s="28"/>
      <c r="HD8" s="29"/>
      <c r="HE8" s="29"/>
      <c r="HF8" s="29"/>
      <c r="HG8" s="29"/>
      <c r="HH8" s="30"/>
      <c r="HI8" s="31"/>
      <c r="HJ8" s="27"/>
      <c r="HK8" s="28"/>
      <c r="HL8" s="28"/>
      <c r="HM8" s="29"/>
      <c r="HN8" s="29"/>
      <c r="HO8" s="29"/>
      <c r="HP8" s="29"/>
      <c r="HQ8" s="30"/>
      <c r="HR8" s="31"/>
      <c r="HS8" s="27"/>
      <c r="HT8" s="28"/>
      <c r="HU8" s="28"/>
      <c r="HV8" s="29"/>
      <c r="HW8" s="29"/>
      <c r="HX8" s="29"/>
      <c r="HY8" s="29"/>
      <c r="HZ8" s="30"/>
      <c r="IA8" s="31"/>
      <c r="IB8" s="27"/>
      <c r="IC8" s="28"/>
      <c r="ID8" s="28"/>
      <c r="IE8" s="29"/>
      <c r="IF8" s="29"/>
      <c r="IG8" s="29"/>
      <c r="IH8" s="29"/>
      <c r="II8" s="30"/>
      <c r="IJ8" s="31"/>
      <c r="IK8" s="27"/>
      <c r="IL8" s="28"/>
      <c r="IM8" s="28"/>
      <c r="IN8" s="29"/>
      <c r="IO8" s="29"/>
      <c r="IP8" s="29"/>
      <c r="IQ8" s="29"/>
      <c r="IR8" s="30"/>
      <c r="IS8" s="31"/>
      <c r="IT8" s="27"/>
      <c r="IU8" s="28"/>
      <c r="IV8" s="28"/>
    </row>
    <row r="9" spans="1:11" s="1" customFormat="1" ht="22.5">
      <c r="A9" s="24" t="s">
        <v>76</v>
      </c>
      <c r="B9" s="38" t="s">
        <v>80</v>
      </c>
      <c r="C9" s="41">
        <v>1</v>
      </c>
      <c r="D9" s="39" t="s">
        <v>16</v>
      </c>
      <c r="E9" s="53">
        <v>1.81</v>
      </c>
      <c r="F9" s="53">
        <v>10.29</v>
      </c>
      <c r="G9" s="54">
        <f>F9+E9</f>
        <v>12.1</v>
      </c>
      <c r="H9" s="54">
        <f>G9*C9</f>
        <v>12.1</v>
      </c>
      <c r="I9" s="55">
        <f>H9/$H$7</f>
        <v>3.0532266991805866E-05</v>
      </c>
      <c r="J9" s="75" t="s">
        <v>55</v>
      </c>
      <c r="K9" s="76">
        <v>83540</v>
      </c>
    </row>
    <row r="10" spans="1:11" s="1" customFormat="1" ht="12.75" customHeight="1">
      <c r="A10" s="24" t="s">
        <v>77</v>
      </c>
      <c r="B10" s="51" t="s">
        <v>81</v>
      </c>
      <c r="C10" s="41">
        <v>2</v>
      </c>
      <c r="D10" s="39" t="s">
        <v>16</v>
      </c>
      <c r="E10" s="53">
        <v>4.1</v>
      </c>
      <c r="F10" s="53">
        <v>23.3</v>
      </c>
      <c r="G10" s="54">
        <f>F10+E10</f>
        <v>27.4</v>
      </c>
      <c r="H10" s="54">
        <f>G10*C10</f>
        <v>54.8</v>
      </c>
      <c r="I10" s="55">
        <f>H10/$H$7</f>
        <v>0.00013827836621082326</v>
      </c>
      <c r="J10" s="75" t="s">
        <v>158</v>
      </c>
      <c r="K10" s="76"/>
    </row>
    <row r="11" spans="1:11" s="1" customFormat="1" ht="12.75" customHeight="1">
      <c r="A11" s="24" t="s">
        <v>78</v>
      </c>
      <c r="B11" s="51" t="s">
        <v>82</v>
      </c>
      <c r="C11" s="41">
        <v>4</v>
      </c>
      <c r="D11" s="39" t="s">
        <v>16</v>
      </c>
      <c r="E11" s="53">
        <v>5.51</v>
      </c>
      <c r="F11" s="53">
        <v>31.25</v>
      </c>
      <c r="G11" s="54">
        <f>F11+E11</f>
        <v>36.76</v>
      </c>
      <c r="H11" s="54">
        <f>G11*C11</f>
        <v>147.04</v>
      </c>
      <c r="I11" s="55">
        <f>H11/$H$7</f>
        <v>0.00037103012714670533</v>
      </c>
      <c r="J11" s="75" t="s">
        <v>158</v>
      </c>
      <c r="K11" s="76"/>
    </row>
    <row r="12" spans="1:11" s="1" customFormat="1" ht="11.25">
      <c r="A12" s="17">
        <v>2</v>
      </c>
      <c r="B12" s="25" t="s">
        <v>18</v>
      </c>
      <c r="C12" s="21"/>
      <c r="D12" s="21"/>
      <c r="E12" s="22"/>
      <c r="F12" s="22"/>
      <c r="G12" s="58"/>
      <c r="H12" s="58"/>
      <c r="I12" s="59"/>
      <c r="J12" s="78"/>
      <c r="K12" s="79"/>
    </row>
    <row r="13" spans="1:11" s="1" customFormat="1" ht="11.25">
      <c r="A13" s="24" t="s">
        <v>86</v>
      </c>
      <c r="B13" s="38" t="s">
        <v>83</v>
      </c>
      <c r="C13" s="41">
        <v>2</v>
      </c>
      <c r="D13" s="39" t="s">
        <v>16</v>
      </c>
      <c r="E13" s="52">
        <v>0.74</v>
      </c>
      <c r="F13" s="52">
        <v>4.19</v>
      </c>
      <c r="G13" s="54">
        <f aca="true" t="shared" si="0" ref="G13:G21">F13+E13</f>
        <v>4.930000000000001</v>
      </c>
      <c r="H13" s="54">
        <f aca="true" t="shared" si="1" ref="H13:H21">G13*C13</f>
        <v>9.860000000000001</v>
      </c>
      <c r="I13" s="55">
        <f aca="true" t="shared" si="2" ref="I13:I21">H13/$H$7</f>
        <v>2.488001260654594E-05</v>
      </c>
      <c r="J13" s="74" t="s">
        <v>55</v>
      </c>
      <c r="K13" s="89">
        <v>83440</v>
      </c>
    </row>
    <row r="14" spans="1:11" s="1" customFormat="1" ht="11.25">
      <c r="A14" s="24" t="s">
        <v>87</v>
      </c>
      <c r="B14" s="38" t="s">
        <v>84</v>
      </c>
      <c r="C14" s="41">
        <v>10</v>
      </c>
      <c r="D14" s="39" t="s">
        <v>30</v>
      </c>
      <c r="E14" s="53">
        <v>1.64</v>
      </c>
      <c r="F14" s="53">
        <v>9.27</v>
      </c>
      <c r="G14" s="54">
        <f t="shared" si="0"/>
        <v>10.91</v>
      </c>
      <c r="H14" s="54">
        <f t="shared" si="1"/>
        <v>109.1</v>
      </c>
      <c r="I14" s="55">
        <f t="shared" si="2"/>
        <v>0.00027529506849636526</v>
      </c>
      <c r="J14" s="75" t="s">
        <v>55</v>
      </c>
      <c r="K14" s="76" t="s">
        <v>152</v>
      </c>
    </row>
    <row r="15" spans="1:11" s="1" customFormat="1" ht="11.25">
      <c r="A15" s="24" t="s">
        <v>88</v>
      </c>
      <c r="B15" s="38" t="s">
        <v>85</v>
      </c>
      <c r="C15" s="41">
        <v>10</v>
      </c>
      <c r="D15" s="39" t="s">
        <v>30</v>
      </c>
      <c r="E15" s="53">
        <v>2.29</v>
      </c>
      <c r="F15" s="53">
        <v>13.01</v>
      </c>
      <c r="G15" s="54">
        <f t="shared" si="0"/>
        <v>15.3</v>
      </c>
      <c r="H15" s="54">
        <f t="shared" si="1"/>
        <v>153</v>
      </c>
      <c r="I15" s="55">
        <f t="shared" si="2"/>
        <v>0.0003860691611360577</v>
      </c>
      <c r="J15" s="75" t="s">
        <v>55</v>
      </c>
      <c r="K15" s="76" t="s">
        <v>153</v>
      </c>
    </row>
    <row r="16" spans="1:11" s="1" customFormat="1" ht="11.25">
      <c r="A16" s="24" t="s">
        <v>89</v>
      </c>
      <c r="B16" s="38" t="s">
        <v>45</v>
      </c>
      <c r="C16" s="41">
        <v>14</v>
      </c>
      <c r="D16" s="39" t="s">
        <v>30</v>
      </c>
      <c r="E16" s="53">
        <v>0.73</v>
      </c>
      <c r="F16" s="53">
        <v>2.54</v>
      </c>
      <c r="G16" s="54">
        <f t="shared" si="0"/>
        <v>3.27</v>
      </c>
      <c r="H16" s="54">
        <f t="shared" si="1"/>
        <v>45.78</v>
      </c>
      <c r="I16" s="55">
        <f t="shared" si="2"/>
        <v>0.00011551794899874981</v>
      </c>
      <c r="J16" s="75" t="s">
        <v>58</v>
      </c>
      <c r="K16" s="76">
        <v>72380</v>
      </c>
    </row>
    <row r="17" spans="1:11" s="1" customFormat="1" ht="11.25">
      <c r="A17" s="24" t="s">
        <v>90</v>
      </c>
      <c r="B17" s="33" t="s">
        <v>114</v>
      </c>
      <c r="C17" s="41">
        <v>1</v>
      </c>
      <c r="D17" s="18" t="s">
        <v>30</v>
      </c>
      <c r="E17" s="53">
        <v>0.86</v>
      </c>
      <c r="F17" s="53">
        <v>4.85</v>
      </c>
      <c r="G17" s="53">
        <f t="shared" si="0"/>
        <v>5.71</v>
      </c>
      <c r="H17" s="53">
        <f t="shared" si="1"/>
        <v>5.71</v>
      </c>
      <c r="I17" s="60">
        <f t="shared" si="2"/>
        <v>1.4408202026711695E-05</v>
      </c>
      <c r="J17" s="77" t="s">
        <v>55</v>
      </c>
      <c r="K17" s="76">
        <v>83438</v>
      </c>
    </row>
    <row r="18" spans="1:11" s="1" customFormat="1" ht="11.25">
      <c r="A18" s="24" t="s">
        <v>115</v>
      </c>
      <c r="B18" s="33" t="s">
        <v>160</v>
      </c>
      <c r="C18" s="41">
        <v>47</v>
      </c>
      <c r="D18" s="18" t="s">
        <v>30</v>
      </c>
      <c r="E18" s="53">
        <v>17.47</v>
      </c>
      <c r="F18" s="53">
        <v>98.98</v>
      </c>
      <c r="G18" s="53">
        <f t="shared" si="0"/>
        <v>116.45</v>
      </c>
      <c r="H18" s="53">
        <f t="shared" si="1"/>
        <v>5473.150000000001</v>
      </c>
      <c r="I18" s="60">
        <f t="shared" si="2"/>
        <v>0.013810551825305975</v>
      </c>
      <c r="J18" s="77" t="s">
        <v>55</v>
      </c>
      <c r="K18" s="76">
        <v>83446</v>
      </c>
    </row>
    <row r="19" spans="1:11" s="1" customFormat="1" ht="11.25">
      <c r="A19" s="24" t="s">
        <v>159</v>
      </c>
      <c r="B19" s="33" t="s">
        <v>188</v>
      </c>
      <c r="C19" s="41">
        <v>7</v>
      </c>
      <c r="D19" s="18" t="s">
        <v>30</v>
      </c>
      <c r="E19" s="53">
        <v>160.32</v>
      </c>
      <c r="F19" s="53">
        <v>63.85</v>
      </c>
      <c r="G19" s="53">
        <f>F19+E19</f>
        <v>224.17</v>
      </c>
      <c r="H19" s="53">
        <f>G19*C19</f>
        <v>1569.1899999999998</v>
      </c>
      <c r="I19" s="60">
        <f>H19/$H$7</f>
        <v>0.003959580829824119</v>
      </c>
      <c r="J19" s="77" t="s">
        <v>58</v>
      </c>
      <c r="K19" s="76">
        <v>81825</v>
      </c>
    </row>
    <row r="20" spans="1:11" s="1" customFormat="1" ht="11.25">
      <c r="A20" s="24" t="s">
        <v>197</v>
      </c>
      <c r="B20" s="33" t="s">
        <v>196</v>
      </c>
      <c r="C20" s="41">
        <v>7</v>
      </c>
      <c r="D20" s="18" t="s">
        <v>30</v>
      </c>
      <c r="E20" s="53">
        <v>15.83</v>
      </c>
      <c r="F20" s="53">
        <v>35.56</v>
      </c>
      <c r="G20" s="53">
        <f>F20+E20</f>
        <v>51.39</v>
      </c>
      <c r="H20" s="53">
        <f>G20*C20</f>
        <v>359.73</v>
      </c>
      <c r="I20" s="60">
        <f>H20/$H$7</f>
        <v>0.0009077167276828368</v>
      </c>
      <c r="J20" s="77" t="s">
        <v>58</v>
      </c>
      <c r="K20" s="76">
        <v>81826</v>
      </c>
    </row>
    <row r="21" spans="1:11" s="1" customFormat="1" ht="22.5">
      <c r="A21" s="24" t="s">
        <v>198</v>
      </c>
      <c r="B21" s="33" t="s">
        <v>174</v>
      </c>
      <c r="C21" s="41">
        <v>14</v>
      </c>
      <c r="D21" s="18" t="s">
        <v>30</v>
      </c>
      <c r="E21" s="53">
        <v>150</v>
      </c>
      <c r="F21" s="53">
        <v>500</v>
      </c>
      <c r="G21" s="53">
        <f t="shared" si="0"/>
        <v>650</v>
      </c>
      <c r="H21" s="53">
        <f t="shared" si="1"/>
        <v>9100</v>
      </c>
      <c r="I21" s="60">
        <f t="shared" si="2"/>
        <v>0.022962283440118463</v>
      </c>
      <c r="J21" s="77" t="s">
        <v>67</v>
      </c>
      <c r="K21" s="76"/>
    </row>
    <row r="22" spans="1:11" s="1" customFormat="1" ht="11.25">
      <c r="A22" s="36" t="s">
        <v>36</v>
      </c>
      <c r="B22" s="25" t="s">
        <v>35</v>
      </c>
      <c r="C22" s="26"/>
      <c r="D22" s="26"/>
      <c r="E22" s="26"/>
      <c r="F22" s="26"/>
      <c r="G22" s="26"/>
      <c r="H22" s="26"/>
      <c r="I22" s="26"/>
      <c r="J22" s="78"/>
      <c r="K22" s="79"/>
    </row>
    <row r="23" spans="1:11" s="1" customFormat="1" ht="11.25">
      <c r="A23" s="24" t="s">
        <v>65</v>
      </c>
      <c r="B23" s="35" t="s">
        <v>187</v>
      </c>
      <c r="C23" s="41">
        <v>2</v>
      </c>
      <c r="D23" s="18" t="s">
        <v>16</v>
      </c>
      <c r="E23" s="53">
        <v>48.66</v>
      </c>
      <c r="F23" s="41">
        <v>192.91</v>
      </c>
      <c r="G23" s="53">
        <f>F23+E23</f>
        <v>241.57</v>
      </c>
      <c r="H23" s="53">
        <f>G23*C23</f>
        <v>483.14</v>
      </c>
      <c r="I23" s="60">
        <f>H23/$H$7</f>
        <v>0.001219120617720751</v>
      </c>
      <c r="J23" s="77" t="s">
        <v>58</v>
      </c>
      <c r="K23" s="76">
        <v>72170</v>
      </c>
    </row>
    <row r="24" spans="1:11" s="1" customFormat="1" ht="11.25">
      <c r="A24" s="24" t="s">
        <v>66</v>
      </c>
      <c r="B24" s="35" t="s">
        <v>185</v>
      </c>
      <c r="C24" s="41">
        <v>1</v>
      </c>
      <c r="D24" s="18" t="s">
        <v>16</v>
      </c>
      <c r="E24" s="53">
        <v>48.66</v>
      </c>
      <c r="F24" s="41">
        <v>364.83</v>
      </c>
      <c r="G24" s="53">
        <f>F24+E24</f>
        <v>413.49</v>
      </c>
      <c r="H24" s="53">
        <f>G24*C24</f>
        <v>413.49</v>
      </c>
      <c r="I24" s="60">
        <f>H24/$H$7</f>
        <v>0.0010433708329290752</v>
      </c>
      <c r="J24" s="77" t="s">
        <v>58</v>
      </c>
      <c r="K24" s="76">
        <v>72180</v>
      </c>
    </row>
    <row r="25" spans="1:11" s="1" customFormat="1" ht="45">
      <c r="A25" s="24" t="s">
        <v>181</v>
      </c>
      <c r="B25" s="33" t="s">
        <v>186</v>
      </c>
      <c r="C25" s="41">
        <v>1</v>
      </c>
      <c r="D25" s="18" t="s">
        <v>16</v>
      </c>
      <c r="E25" s="53">
        <v>52.5</v>
      </c>
      <c r="F25" s="41">
        <v>300</v>
      </c>
      <c r="G25" s="53">
        <f>F25+E25</f>
        <v>352.5</v>
      </c>
      <c r="H25" s="53">
        <f>G25*C25</f>
        <v>352.5</v>
      </c>
      <c r="I25" s="60">
        <f>H25/$H$7</f>
        <v>0.0008894730673232701</v>
      </c>
      <c r="J25" s="77" t="s">
        <v>67</v>
      </c>
      <c r="K25" s="76"/>
    </row>
    <row r="26" spans="1:11" s="1" customFormat="1" ht="10.5" customHeight="1">
      <c r="A26" s="17" t="s">
        <v>52</v>
      </c>
      <c r="B26" s="25" t="s">
        <v>175</v>
      </c>
      <c r="C26" s="21"/>
      <c r="D26" s="21"/>
      <c r="E26" s="86"/>
      <c r="F26" s="86"/>
      <c r="G26" s="86"/>
      <c r="H26" s="86"/>
      <c r="I26" s="86"/>
      <c r="J26" s="87"/>
      <c r="K26" s="88"/>
    </row>
    <row r="27" spans="1:11" s="1" customFormat="1" ht="10.5" customHeight="1">
      <c r="A27" s="24" t="s">
        <v>53</v>
      </c>
      <c r="B27" s="33" t="s">
        <v>166</v>
      </c>
      <c r="C27" s="41">
        <v>10</v>
      </c>
      <c r="D27" s="18" t="s">
        <v>16</v>
      </c>
      <c r="E27" s="53">
        <v>6.57</v>
      </c>
      <c r="F27" s="53">
        <v>15.35</v>
      </c>
      <c r="G27" s="53">
        <f aca="true" t="shared" si="3" ref="G27:G35">F27+E27</f>
        <v>21.92</v>
      </c>
      <c r="H27" s="53">
        <f aca="true" t="shared" si="4" ref="H27:H35">G27*C27</f>
        <v>219.20000000000002</v>
      </c>
      <c r="I27" s="60">
        <f aca="true" t="shared" si="5" ref="I27:I35">H27/$H$7</f>
        <v>0.0005531134648432931</v>
      </c>
      <c r="J27" s="77" t="s">
        <v>67</v>
      </c>
      <c r="K27" s="76"/>
    </row>
    <row r="28" spans="1:11" s="1" customFormat="1" ht="10.5" customHeight="1">
      <c r="A28" s="24" t="s">
        <v>54</v>
      </c>
      <c r="B28" s="33" t="s">
        <v>167</v>
      </c>
      <c r="C28" s="41">
        <v>5</v>
      </c>
      <c r="D28" s="18" t="s">
        <v>16</v>
      </c>
      <c r="E28" s="53">
        <v>3.99</v>
      </c>
      <c r="F28" s="53">
        <v>9.31</v>
      </c>
      <c r="G28" s="53">
        <f t="shared" si="3"/>
        <v>13.3</v>
      </c>
      <c r="H28" s="53">
        <f t="shared" si="4"/>
        <v>66.5</v>
      </c>
      <c r="I28" s="60">
        <f t="shared" si="5"/>
        <v>0.00016780130206240414</v>
      </c>
      <c r="J28" s="77" t="s">
        <v>67</v>
      </c>
      <c r="K28" s="76"/>
    </row>
    <row r="29" spans="1:11" s="1" customFormat="1" ht="10.5" customHeight="1">
      <c r="A29" s="24" t="s">
        <v>56</v>
      </c>
      <c r="B29" s="33" t="s">
        <v>176</v>
      </c>
      <c r="C29" s="41">
        <v>5</v>
      </c>
      <c r="D29" s="18" t="s">
        <v>16</v>
      </c>
      <c r="E29" s="53">
        <v>7.3</v>
      </c>
      <c r="F29" s="53">
        <v>6.16</v>
      </c>
      <c r="G29" s="53">
        <f t="shared" si="3"/>
        <v>13.46</v>
      </c>
      <c r="H29" s="53">
        <f t="shared" si="4"/>
        <v>67.30000000000001</v>
      </c>
      <c r="I29" s="60">
        <f t="shared" si="5"/>
        <v>0.00016981996434285414</v>
      </c>
      <c r="J29" s="77" t="s">
        <v>67</v>
      </c>
      <c r="K29" s="76"/>
    </row>
    <row r="30" spans="1:11" s="1" customFormat="1" ht="10.5" customHeight="1">
      <c r="A30" s="24" t="s">
        <v>57</v>
      </c>
      <c r="B30" s="33" t="s">
        <v>168</v>
      </c>
      <c r="C30" s="41">
        <v>5</v>
      </c>
      <c r="D30" s="18" t="s">
        <v>16</v>
      </c>
      <c r="E30" s="53">
        <v>53.36</v>
      </c>
      <c r="F30" s="53">
        <v>124.51</v>
      </c>
      <c r="G30" s="53">
        <f t="shared" si="3"/>
        <v>177.87</v>
      </c>
      <c r="H30" s="53">
        <f t="shared" si="4"/>
        <v>889.35</v>
      </c>
      <c r="I30" s="60">
        <f t="shared" si="5"/>
        <v>0.002244121623897731</v>
      </c>
      <c r="J30" s="77" t="s">
        <v>67</v>
      </c>
      <c r="K30" s="76"/>
    </row>
    <row r="31" spans="1:11" s="1" customFormat="1" ht="10.5" customHeight="1">
      <c r="A31" s="24" t="s">
        <v>59</v>
      </c>
      <c r="B31" s="33" t="s">
        <v>169</v>
      </c>
      <c r="C31" s="41">
        <v>5</v>
      </c>
      <c r="D31" s="18" t="s">
        <v>16</v>
      </c>
      <c r="E31" s="53">
        <v>55.96</v>
      </c>
      <c r="F31" s="53">
        <v>94.38</v>
      </c>
      <c r="G31" s="53">
        <f t="shared" si="3"/>
        <v>150.34</v>
      </c>
      <c r="H31" s="53">
        <f t="shared" si="4"/>
        <v>751.7</v>
      </c>
      <c r="I31" s="60">
        <f t="shared" si="5"/>
        <v>0.0018967855452678077</v>
      </c>
      <c r="J31" s="77" t="s">
        <v>58</v>
      </c>
      <c r="K31" s="76">
        <v>71063</v>
      </c>
    </row>
    <row r="32" spans="1:11" s="1" customFormat="1" ht="10.5" customHeight="1">
      <c r="A32" s="24" t="s">
        <v>60</v>
      </c>
      <c r="B32" s="33" t="s">
        <v>170</v>
      </c>
      <c r="C32" s="41">
        <v>5</v>
      </c>
      <c r="D32" s="18" t="s">
        <v>16</v>
      </c>
      <c r="E32" s="53">
        <v>3.99</v>
      </c>
      <c r="F32" s="53">
        <v>9.31</v>
      </c>
      <c r="G32" s="53">
        <f t="shared" si="3"/>
        <v>13.3</v>
      </c>
      <c r="H32" s="53">
        <f t="shared" si="4"/>
        <v>66.5</v>
      </c>
      <c r="I32" s="60">
        <f t="shared" si="5"/>
        <v>0.00016780130206240414</v>
      </c>
      <c r="J32" s="77" t="s">
        <v>67</v>
      </c>
      <c r="K32" s="76"/>
    </row>
    <row r="33" spans="1:11" s="1" customFormat="1" ht="10.5" customHeight="1">
      <c r="A33" s="24" t="s">
        <v>61</v>
      </c>
      <c r="B33" s="33" t="s">
        <v>171</v>
      </c>
      <c r="C33" s="41">
        <v>5</v>
      </c>
      <c r="D33" s="18" t="s">
        <v>16</v>
      </c>
      <c r="E33" s="53">
        <v>29.59</v>
      </c>
      <c r="F33" s="53">
        <v>69.04</v>
      </c>
      <c r="G33" s="53">
        <f t="shared" si="3"/>
        <v>98.63000000000001</v>
      </c>
      <c r="H33" s="53">
        <f t="shared" si="4"/>
        <v>493.15000000000003</v>
      </c>
      <c r="I33" s="60">
        <f t="shared" si="5"/>
        <v>0.0012443791295048813</v>
      </c>
      <c r="J33" s="77" t="s">
        <v>67</v>
      </c>
      <c r="K33" s="76"/>
    </row>
    <row r="34" spans="1:11" s="1" customFormat="1" ht="10.5" customHeight="1">
      <c r="A34" s="24" t="s">
        <v>62</v>
      </c>
      <c r="B34" s="33" t="s">
        <v>172</v>
      </c>
      <c r="C34" s="41">
        <v>5</v>
      </c>
      <c r="D34" s="18" t="s">
        <v>16</v>
      </c>
      <c r="E34" s="53">
        <v>23.64</v>
      </c>
      <c r="F34" s="53">
        <v>55.18</v>
      </c>
      <c r="G34" s="53">
        <f t="shared" si="3"/>
        <v>78.82</v>
      </c>
      <c r="H34" s="53">
        <f t="shared" si="4"/>
        <v>394.09999999999997</v>
      </c>
      <c r="I34" s="60">
        <f t="shared" si="5"/>
        <v>0.0009944435059066688</v>
      </c>
      <c r="J34" s="77" t="s">
        <v>67</v>
      </c>
      <c r="K34" s="76"/>
    </row>
    <row r="35" spans="1:11" s="1" customFormat="1" ht="10.5" customHeight="1">
      <c r="A35" s="24" t="s">
        <v>63</v>
      </c>
      <c r="B35" s="33" t="s">
        <v>173</v>
      </c>
      <c r="C35" s="41">
        <v>5</v>
      </c>
      <c r="D35" s="18" t="s">
        <v>16</v>
      </c>
      <c r="E35" s="53">
        <v>82.04</v>
      </c>
      <c r="F35" s="53">
        <v>283.55</v>
      </c>
      <c r="G35" s="53">
        <f t="shared" si="3"/>
        <v>365.59000000000003</v>
      </c>
      <c r="H35" s="53">
        <f t="shared" si="4"/>
        <v>1827.9500000000003</v>
      </c>
      <c r="I35" s="60">
        <f t="shared" si="5"/>
        <v>0.004612517144435665</v>
      </c>
      <c r="J35" s="77" t="s">
        <v>67</v>
      </c>
      <c r="K35" s="76"/>
    </row>
    <row r="36" spans="1:11" s="1" customFormat="1" ht="12.75" customHeight="1">
      <c r="A36" s="36" t="s">
        <v>43</v>
      </c>
      <c r="B36" s="25" t="s">
        <v>19</v>
      </c>
      <c r="C36" s="21"/>
      <c r="D36" s="21"/>
      <c r="E36" s="22"/>
      <c r="F36" s="22"/>
      <c r="G36" s="58"/>
      <c r="H36" s="58"/>
      <c r="I36" s="59"/>
      <c r="J36" s="78"/>
      <c r="K36" s="79"/>
    </row>
    <row r="37" spans="1:11" s="1" customFormat="1" ht="12" customHeight="1">
      <c r="A37" s="24" t="s">
        <v>116</v>
      </c>
      <c r="B37" s="38" t="s">
        <v>91</v>
      </c>
      <c r="C37" s="42">
        <v>834</v>
      </c>
      <c r="D37" s="39" t="s">
        <v>28</v>
      </c>
      <c r="E37" s="53">
        <v>7.78</v>
      </c>
      <c r="F37" s="41">
        <v>6.69</v>
      </c>
      <c r="G37" s="61">
        <f>F37+E37</f>
        <v>14.47</v>
      </c>
      <c r="H37" s="61">
        <f>G37*C37</f>
        <v>12067.980000000001</v>
      </c>
      <c r="I37" s="62">
        <f>H37/$H$7</f>
        <v>0.03045147003403086</v>
      </c>
      <c r="J37" s="75" t="s">
        <v>58</v>
      </c>
      <c r="K37" s="76">
        <v>71190</v>
      </c>
    </row>
    <row r="38" spans="1:11" s="1" customFormat="1" ht="12" customHeight="1">
      <c r="A38" s="24" t="s">
        <v>117</v>
      </c>
      <c r="B38" s="38" t="s">
        <v>92</v>
      </c>
      <c r="C38" s="42">
        <v>834</v>
      </c>
      <c r="D38" s="39" t="s">
        <v>28</v>
      </c>
      <c r="E38" s="53">
        <v>1.61</v>
      </c>
      <c r="F38" s="41">
        <v>5.35</v>
      </c>
      <c r="G38" s="61">
        <f>F38+E38</f>
        <v>6.96</v>
      </c>
      <c r="H38" s="61">
        <f>G38*C38</f>
        <v>5804.64</v>
      </c>
      <c r="I38" s="62">
        <f>H38/$H$7</f>
        <v>0.014647009774488927</v>
      </c>
      <c r="J38" s="75" t="s">
        <v>67</v>
      </c>
      <c r="K38" s="76"/>
    </row>
    <row r="39" spans="1:11" s="1" customFormat="1" ht="11.25">
      <c r="A39" s="24" t="s">
        <v>118</v>
      </c>
      <c r="B39" s="40" t="s">
        <v>179</v>
      </c>
      <c r="C39" s="18">
        <v>130</v>
      </c>
      <c r="D39" s="39" t="s">
        <v>16</v>
      </c>
      <c r="E39" s="53">
        <v>3.89</v>
      </c>
      <c r="F39" s="53">
        <v>15.19</v>
      </c>
      <c r="G39" s="61">
        <f>F39+E39</f>
        <v>19.08</v>
      </c>
      <c r="H39" s="61">
        <f>G39*C39</f>
        <v>2480.3999999999996</v>
      </c>
      <c r="I39" s="62">
        <f>H39/$H$7</f>
        <v>0.0062588624005351454</v>
      </c>
      <c r="J39" s="75" t="s">
        <v>58</v>
      </c>
      <c r="K39" s="76">
        <v>72374</v>
      </c>
    </row>
    <row r="40" spans="1:11" s="1" customFormat="1" ht="13.5" customHeight="1">
      <c r="A40" s="24" t="s">
        <v>119</v>
      </c>
      <c r="B40" s="38" t="s">
        <v>163</v>
      </c>
      <c r="C40" s="18">
        <v>1100</v>
      </c>
      <c r="D40" s="39" t="s">
        <v>1</v>
      </c>
      <c r="E40" s="52">
        <v>2.95</v>
      </c>
      <c r="F40" s="52">
        <v>16.73</v>
      </c>
      <c r="G40" s="61">
        <f>F40+E40</f>
        <v>19.68</v>
      </c>
      <c r="H40" s="61">
        <f>G40*C40</f>
        <v>21648</v>
      </c>
      <c r="I40" s="62">
        <f>H40/$H$7</f>
        <v>0.054625001308976316</v>
      </c>
      <c r="J40" s="74" t="s">
        <v>55</v>
      </c>
      <c r="K40" s="89">
        <v>55866</v>
      </c>
    </row>
    <row r="41" spans="1:11" s="1" customFormat="1" ht="13.5" customHeight="1">
      <c r="A41" s="24" t="s">
        <v>120</v>
      </c>
      <c r="B41" s="38" t="s">
        <v>164</v>
      </c>
      <c r="C41" s="18">
        <v>200</v>
      </c>
      <c r="D41" s="39" t="s">
        <v>1</v>
      </c>
      <c r="E41" s="52">
        <v>4.66</v>
      </c>
      <c r="F41" s="52">
        <v>26.42</v>
      </c>
      <c r="G41" s="61">
        <f>F41+E41</f>
        <v>31.080000000000002</v>
      </c>
      <c r="H41" s="61">
        <f>G41*C41</f>
        <v>6216</v>
      </c>
      <c r="I41" s="62">
        <f>H41/$H$7</f>
        <v>0.015685005919096304</v>
      </c>
      <c r="J41" s="74" t="s">
        <v>55</v>
      </c>
      <c r="K41" s="89">
        <v>83408</v>
      </c>
    </row>
    <row r="42" spans="1:11" s="1" customFormat="1" ht="13.5" customHeight="1">
      <c r="A42" s="24" t="s">
        <v>121</v>
      </c>
      <c r="B42" s="38" t="s">
        <v>199</v>
      </c>
      <c r="C42" s="18">
        <v>400</v>
      </c>
      <c r="D42" s="39" t="s">
        <v>1</v>
      </c>
      <c r="E42" s="52">
        <v>5.24</v>
      </c>
      <c r="F42" s="52">
        <v>29.68</v>
      </c>
      <c r="G42" s="61">
        <f>F42+E42</f>
        <v>34.92</v>
      </c>
      <c r="H42" s="61">
        <f>G42*C42</f>
        <v>13968</v>
      </c>
      <c r="I42" s="62">
        <f>H42/$H$7</f>
        <v>0.035245843416656555</v>
      </c>
      <c r="J42" s="74" t="s">
        <v>55</v>
      </c>
      <c r="K42" s="89">
        <v>55867</v>
      </c>
    </row>
    <row r="43" spans="1:11" s="1" customFormat="1" ht="13.5" customHeight="1">
      <c r="A43" s="24" t="s">
        <v>122</v>
      </c>
      <c r="B43" s="38" t="s">
        <v>93</v>
      </c>
      <c r="C43" s="18">
        <v>200</v>
      </c>
      <c r="D43" s="39" t="s">
        <v>1</v>
      </c>
      <c r="E43" s="52">
        <v>6.67</v>
      </c>
      <c r="F43" s="52">
        <v>37.84</v>
      </c>
      <c r="G43" s="61">
        <f>F43+E43</f>
        <v>44.510000000000005</v>
      </c>
      <c r="H43" s="61">
        <f>G43*C43</f>
        <v>8902.000000000002</v>
      </c>
      <c r="I43" s="62">
        <f>H43/$H$7</f>
        <v>0.0224626645257071</v>
      </c>
      <c r="J43" s="74" t="s">
        <v>55</v>
      </c>
      <c r="K43" s="89">
        <v>55868</v>
      </c>
    </row>
    <row r="44" spans="1:11" s="1" customFormat="1" ht="11.25" customHeight="1">
      <c r="A44" s="17">
        <v>5</v>
      </c>
      <c r="B44" s="25" t="s">
        <v>42</v>
      </c>
      <c r="C44" s="66"/>
      <c r="D44" s="66"/>
      <c r="E44" s="66"/>
      <c r="F44" s="66"/>
      <c r="G44" s="66"/>
      <c r="H44" s="66"/>
      <c r="I44" s="66"/>
      <c r="J44" s="78"/>
      <c r="K44" s="79"/>
    </row>
    <row r="45" spans="1:11" s="1" customFormat="1" ht="11.25" customHeight="1">
      <c r="A45" s="24" t="s">
        <v>123</v>
      </c>
      <c r="B45" s="33" t="s">
        <v>94</v>
      </c>
      <c r="C45" s="18">
        <v>1</v>
      </c>
      <c r="D45" s="18" t="s">
        <v>16</v>
      </c>
      <c r="E45" s="53">
        <v>1.68</v>
      </c>
      <c r="F45" s="53">
        <v>9.53</v>
      </c>
      <c r="G45" s="53">
        <f aca="true" t="shared" si="6" ref="G45:G53">F45+E45</f>
        <v>11.209999999999999</v>
      </c>
      <c r="H45" s="53">
        <f aca="true" t="shared" si="7" ref="H45:H53">G45*C45</f>
        <v>11.209999999999999</v>
      </c>
      <c r="I45" s="60">
        <f aca="true" t="shared" si="8" ref="I45:I53">H45/$H$7</f>
        <v>2.828650520480527E-05</v>
      </c>
      <c r="J45" s="77" t="s">
        <v>55</v>
      </c>
      <c r="K45" s="76" t="s">
        <v>154</v>
      </c>
    </row>
    <row r="46" spans="1:11" s="1" customFormat="1" ht="11.25" customHeight="1">
      <c r="A46" s="24" t="s">
        <v>124</v>
      </c>
      <c r="B46" s="33" t="s">
        <v>95</v>
      </c>
      <c r="C46" s="18">
        <v>27</v>
      </c>
      <c r="D46" s="18" t="s">
        <v>16</v>
      </c>
      <c r="E46" s="53">
        <v>1.68</v>
      </c>
      <c r="F46" s="53">
        <v>9.53</v>
      </c>
      <c r="G46" s="53">
        <f t="shared" si="6"/>
        <v>11.209999999999999</v>
      </c>
      <c r="H46" s="53">
        <f t="shared" si="7"/>
        <v>302.66999999999996</v>
      </c>
      <c r="I46" s="60">
        <f t="shared" si="8"/>
        <v>0.0007637356405297422</v>
      </c>
      <c r="J46" s="77" t="s">
        <v>55</v>
      </c>
      <c r="K46" s="76" t="s">
        <v>154</v>
      </c>
    </row>
    <row r="47" spans="1:11" s="1" customFormat="1" ht="11.25" customHeight="1">
      <c r="A47" s="24" t="s">
        <v>125</v>
      </c>
      <c r="B47" s="33" t="s">
        <v>96</v>
      </c>
      <c r="C47" s="18">
        <v>5</v>
      </c>
      <c r="D47" s="18" t="s">
        <v>16</v>
      </c>
      <c r="E47" s="53">
        <v>11.05</v>
      </c>
      <c r="F47" s="53">
        <v>62.63</v>
      </c>
      <c r="G47" s="53">
        <f>F47+E47</f>
        <v>73.68</v>
      </c>
      <c r="H47" s="53">
        <f>G47*C47</f>
        <v>368.40000000000003</v>
      </c>
      <c r="I47" s="60">
        <f>H47/$H$7</f>
        <v>0.0009295939801472134</v>
      </c>
      <c r="J47" s="77" t="s">
        <v>55</v>
      </c>
      <c r="K47" s="76" t="s">
        <v>64</v>
      </c>
    </row>
    <row r="48" spans="1:11" s="1" customFormat="1" ht="11.25" customHeight="1">
      <c r="A48" s="24" t="s">
        <v>126</v>
      </c>
      <c r="B48" s="33" t="s">
        <v>97</v>
      </c>
      <c r="C48" s="18">
        <v>2</v>
      </c>
      <c r="D48" s="18" t="s">
        <v>16</v>
      </c>
      <c r="E48" s="53">
        <v>11.05</v>
      </c>
      <c r="F48" s="53">
        <v>62.63</v>
      </c>
      <c r="G48" s="53">
        <f t="shared" si="6"/>
        <v>73.68</v>
      </c>
      <c r="H48" s="53">
        <f t="shared" si="7"/>
        <v>147.36</v>
      </c>
      <c r="I48" s="60">
        <f t="shared" si="8"/>
        <v>0.0003718375920588854</v>
      </c>
      <c r="J48" s="77" t="s">
        <v>55</v>
      </c>
      <c r="K48" s="76" t="s">
        <v>64</v>
      </c>
    </row>
    <row r="49" spans="1:11" s="1" customFormat="1" ht="11.25" customHeight="1">
      <c r="A49" s="24" t="s">
        <v>127</v>
      </c>
      <c r="B49" s="33" t="s">
        <v>98</v>
      </c>
      <c r="C49" s="18">
        <v>4</v>
      </c>
      <c r="D49" s="18" t="s">
        <v>16</v>
      </c>
      <c r="E49" s="53">
        <v>11.05</v>
      </c>
      <c r="F49" s="53">
        <v>62.63</v>
      </c>
      <c r="G49" s="53">
        <f t="shared" si="6"/>
        <v>73.68</v>
      </c>
      <c r="H49" s="53">
        <f t="shared" si="7"/>
        <v>294.72</v>
      </c>
      <c r="I49" s="60">
        <f t="shared" si="8"/>
        <v>0.0007436751841177708</v>
      </c>
      <c r="J49" s="77" t="s">
        <v>55</v>
      </c>
      <c r="K49" s="76" t="s">
        <v>64</v>
      </c>
    </row>
    <row r="50" spans="1:11" s="1" customFormat="1" ht="11.25" customHeight="1">
      <c r="A50" s="24" t="s">
        <v>128</v>
      </c>
      <c r="B50" s="33" t="s">
        <v>189</v>
      </c>
      <c r="C50" s="18">
        <v>1</v>
      </c>
      <c r="D50" s="18" t="s">
        <v>16</v>
      </c>
      <c r="E50" s="53">
        <v>14.89</v>
      </c>
      <c r="F50" s="53">
        <v>84.4</v>
      </c>
      <c r="G50" s="53">
        <f t="shared" si="6"/>
        <v>99.29</v>
      </c>
      <c r="H50" s="53">
        <f t="shared" si="7"/>
        <v>99.29</v>
      </c>
      <c r="I50" s="60">
        <f t="shared" si="8"/>
        <v>0.0002505412222823475</v>
      </c>
      <c r="J50" s="77" t="s">
        <v>55</v>
      </c>
      <c r="K50" s="76" t="s">
        <v>68</v>
      </c>
    </row>
    <row r="51" spans="1:11" s="44" customFormat="1" ht="14.25" customHeight="1">
      <c r="A51" s="24" t="s">
        <v>129</v>
      </c>
      <c r="B51" s="43" t="s">
        <v>190</v>
      </c>
      <c r="C51" s="41">
        <v>1</v>
      </c>
      <c r="D51" s="56" t="s">
        <v>16</v>
      </c>
      <c r="E51" s="53">
        <v>43.05</v>
      </c>
      <c r="F51" s="53">
        <v>243.96</v>
      </c>
      <c r="G51" s="54">
        <f>F51+E51</f>
        <v>287.01</v>
      </c>
      <c r="H51" s="54">
        <f>G51*C51</f>
        <v>287.01</v>
      </c>
      <c r="I51" s="55">
        <f>H51/$H$7</f>
        <v>0.000724220326389934</v>
      </c>
      <c r="J51" s="75" t="s">
        <v>58</v>
      </c>
      <c r="K51" s="110">
        <v>71450</v>
      </c>
    </row>
    <row r="52" spans="1:11" s="44" customFormat="1" ht="14.25" customHeight="1">
      <c r="A52" s="24" t="s">
        <v>130</v>
      </c>
      <c r="B52" s="43" t="s">
        <v>191</v>
      </c>
      <c r="C52" s="41">
        <v>4</v>
      </c>
      <c r="D52" s="56" t="s">
        <v>16</v>
      </c>
      <c r="E52" s="53">
        <v>112.02</v>
      </c>
      <c r="F52" s="53">
        <v>634.79</v>
      </c>
      <c r="G52" s="54">
        <f>F52+E52</f>
        <v>746.81</v>
      </c>
      <c r="H52" s="54">
        <f>G52*C52</f>
        <v>2987.24</v>
      </c>
      <c r="I52" s="55">
        <f>H52/$H$7</f>
        <v>0.007537785888314228</v>
      </c>
      <c r="J52" s="75" t="s">
        <v>58</v>
      </c>
      <c r="K52" s="110">
        <v>71184</v>
      </c>
    </row>
    <row r="53" spans="1:11" s="1" customFormat="1" ht="11.25" customHeight="1">
      <c r="A53" s="24" t="s">
        <v>182</v>
      </c>
      <c r="B53" s="33" t="s">
        <v>165</v>
      </c>
      <c r="C53" s="18">
        <v>5</v>
      </c>
      <c r="D53" s="18" t="s">
        <v>16</v>
      </c>
      <c r="E53" s="53">
        <v>53.53</v>
      </c>
      <c r="F53" s="53">
        <v>77.87</v>
      </c>
      <c r="G53" s="53">
        <f t="shared" si="6"/>
        <v>131.4</v>
      </c>
      <c r="H53" s="53">
        <f t="shared" si="7"/>
        <v>657</v>
      </c>
      <c r="I53" s="60">
        <f t="shared" si="8"/>
        <v>0.0016578263978195417</v>
      </c>
      <c r="J53" s="77" t="s">
        <v>58</v>
      </c>
      <c r="K53" s="76">
        <v>71062</v>
      </c>
    </row>
    <row r="54" spans="1:11" s="1" customFormat="1" ht="12" customHeight="1">
      <c r="A54" s="17">
        <v>6</v>
      </c>
      <c r="B54" s="25" t="s">
        <v>26</v>
      </c>
      <c r="C54" s="21"/>
      <c r="D54" s="21"/>
      <c r="E54" s="22"/>
      <c r="F54" s="22"/>
      <c r="G54" s="58"/>
      <c r="H54" s="58"/>
      <c r="I54" s="59"/>
      <c r="J54" s="78"/>
      <c r="K54" s="79"/>
    </row>
    <row r="55" spans="1:11" s="1" customFormat="1" ht="11.25">
      <c r="A55" s="24" t="s">
        <v>79</v>
      </c>
      <c r="B55" s="34" t="s">
        <v>99</v>
      </c>
      <c r="C55" s="41">
        <v>20</v>
      </c>
      <c r="D55" s="18" t="s">
        <v>1</v>
      </c>
      <c r="E55" s="53">
        <v>0.3</v>
      </c>
      <c r="F55" s="53">
        <v>1.69</v>
      </c>
      <c r="G55" s="53">
        <f>F55+E55</f>
        <v>1.99</v>
      </c>
      <c r="H55" s="53">
        <f>G55*C55</f>
        <v>39.8</v>
      </c>
      <c r="I55" s="60">
        <f>H55/$H$7</f>
        <v>0.00010042844845238624</v>
      </c>
      <c r="J55" s="75" t="s">
        <v>55</v>
      </c>
      <c r="K55" s="110" t="s">
        <v>155</v>
      </c>
    </row>
    <row r="56" spans="1:11" s="1" customFormat="1" ht="11.25">
      <c r="A56" s="24" t="s">
        <v>131</v>
      </c>
      <c r="B56" s="34" t="s">
        <v>100</v>
      </c>
      <c r="C56" s="41">
        <v>20</v>
      </c>
      <c r="D56" s="18" t="s">
        <v>1</v>
      </c>
      <c r="E56" s="53">
        <v>0.3</v>
      </c>
      <c r="F56" s="53">
        <v>1.69</v>
      </c>
      <c r="G56" s="53">
        <f>F56+E56</f>
        <v>1.99</v>
      </c>
      <c r="H56" s="53">
        <f>G56*C56</f>
        <v>39.8</v>
      </c>
      <c r="I56" s="60">
        <f>H56/$H$7</f>
        <v>0.00010042844845238624</v>
      </c>
      <c r="J56" s="75" t="s">
        <v>55</v>
      </c>
      <c r="K56" s="110" t="s">
        <v>155</v>
      </c>
    </row>
    <row r="57" spans="1:11" s="1" customFormat="1" ht="11.25">
      <c r="A57" s="24" t="s">
        <v>132</v>
      </c>
      <c r="B57" s="34" t="s">
        <v>195</v>
      </c>
      <c r="C57" s="41">
        <v>20</v>
      </c>
      <c r="D57" s="18" t="s">
        <v>1</v>
      </c>
      <c r="E57" s="53">
        <v>0.3</v>
      </c>
      <c r="F57" s="53">
        <v>1.69</v>
      </c>
      <c r="G57" s="53">
        <f>F57+E57</f>
        <v>1.99</v>
      </c>
      <c r="H57" s="53">
        <f>G57*C57</f>
        <v>39.8</v>
      </c>
      <c r="I57" s="60">
        <f>H57/$H$7</f>
        <v>0.00010042844845238624</v>
      </c>
      <c r="J57" s="75" t="s">
        <v>55</v>
      </c>
      <c r="K57" s="110" t="s">
        <v>155</v>
      </c>
    </row>
    <row r="58" spans="1:11" s="1" customFormat="1" ht="11.25">
      <c r="A58" s="24" t="s">
        <v>133</v>
      </c>
      <c r="B58" s="34" t="s">
        <v>101</v>
      </c>
      <c r="C58" s="41">
        <v>10</v>
      </c>
      <c r="D58" s="18" t="s">
        <v>1</v>
      </c>
      <c r="E58" s="53">
        <v>0.3</v>
      </c>
      <c r="F58" s="53">
        <v>1.69</v>
      </c>
      <c r="G58" s="53">
        <f>F58+E58</f>
        <v>1.99</v>
      </c>
      <c r="H58" s="53">
        <f>G58*C58</f>
        <v>19.9</v>
      </c>
      <c r="I58" s="60">
        <f>H58/$H$7</f>
        <v>5.021422422619312E-05</v>
      </c>
      <c r="J58" s="75" t="s">
        <v>55</v>
      </c>
      <c r="K58" s="110" t="s">
        <v>155</v>
      </c>
    </row>
    <row r="59" spans="1:11" s="1" customFormat="1" ht="11.25">
      <c r="A59" s="24" t="s">
        <v>134</v>
      </c>
      <c r="B59" s="34" t="s">
        <v>31</v>
      </c>
      <c r="C59" s="41">
        <v>1500</v>
      </c>
      <c r="D59" s="18" t="s">
        <v>1</v>
      </c>
      <c r="E59" s="53">
        <v>0.4</v>
      </c>
      <c r="F59" s="53">
        <v>2.23</v>
      </c>
      <c r="G59" s="53">
        <f aca="true" t="shared" si="9" ref="G59:G67">F59+E59</f>
        <v>2.63</v>
      </c>
      <c r="H59" s="53">
        <f aca="true" t="shared" si="10" ref="H59:H67">G59*C59</f>
        <v>3945</v>
      </c>
      <c r="I59" s="60">
        <f aca="true" t="shared" si="11" ref="I59:I67">H59/$H$7</f>
        <v>0.009954528370468937</v>
      </c>
      <c r="J59" s="75" t="s">
        <v>55</v>
      </c>
      <c r="K59" s="76" t="s">
        <v>69</v>
      </c>
    </row>
    <row r="60" spans="1:11" s="1" customFormat="1" ht="11.25">
      <c r="A60" s="24" t="s">
        <v>135</v>
      </c>
      <c r="B60" s="34" t="s">
        <v>41</v>
      </c>
      <c r="C60" s="41">
        <v>1500</v>
      </c>
      <c r="D60" s="18" t="s">
        <v>1</v>
      </c>
      <c r="E60" s="53">
        <v>0.4</v>
      </c>
      <c r="F60" s="53">
        <v>2.23</v>
      </c>
      <c r="G60" s="53">
        <f t="shared" si="9"/>
        <v>2.63</v>
      </c>
      <c r="H60" s="53">
        <f t="shared" si="10"/>
        <v>3945</v>
      </c>
      <c r="I60" s="60">
        <f t="shared" si="11"/>
        <v>0.009954528370468937</v>
      </c>
      <c r="J60" s="75" t="s">
        <v>55</v>
      </c>
      <c r="K60" s="76" t="s">
        <v>69</v>
      </c>
    </row>
    <row r="61" spans="1:11" s="1" customFormat="1" ht="11.25">
      <c r="A61" s="24" t="s">
        <v>136</v>
      </c>
      <c r="B61" s="34" t="s">
        <v>178</v>
      </c>
      <c r="C61" s="41">
        <v>1500</v>
      </c>
      <c r="D61" s="18" t="s">
        <v>1</v>
      </c>
      <c r="E61" s="53">
        <v>0.4</v>
      </c>
      <c r="F61" s="53">
        <v>2.23</v>
      </c>
      <c r="G61" s="53">
        <f t="shared" si="9"/>
        <v>2.63</v>
      </c>
      <c r="H61" s="53">
        <f t="shared" si="10"/>
        <v>3945</v>
      </c>
      <c r="I61" s="60">
        <f t="shared" si="11"/>
        <v>0.009954528370468937</v>
      </c>
      <c r="J61" s="75" t="s">
        <v>55</v>
      </c>
      <c r="K61" s="76" t="s">
        <v>69</v>
      </c>
    </row>
    <row r="62" spans="1:11" s="1" customFormat="1" ht="11.25">
      <c r="A62" s="24" t="s">
        <v>137</v>
      </c>
      <c r="B62" s="34" t="s">
        <v>102</v>
      </c>
      <c r="C62" s="18">
        <v>30</v>
      </c>
      <c r="D62" s="18" t="s">
        <v>1</v>
      </c>
      <c r="E62" s="53">
        <v>0.58</v>
      </c>
      <c r="F62" s="53">
        <v>3.28</v>
      </c>
      <c r="G62" s="53">
        <f t="shared" si="9"/>
        <v>3.86</v>
      </c>
      <c r="H62" s="53">
        <f t="shared" si="10"/>
        <v>115.8</v>
      </c>
      <c r="I62" s="60">
        <f t="shared" si="11"/>
        <v>0.00029220136509513383</v>
      </c>
      <c r="J62" s="75" t="s">
        <v>55</v>
      </c>
      <c r="K62" s="76" t="s">
        <v>156</v>
      </c>
    </row>
    <row r="63" spans="1:11" s="1" customFormat="1" ht="11.25">
      <c r="A63" s="24" t="s">
        <v>138</v>
      </c>
      <c r="B63" s="34" t="s">
        <v>103</v>
      </c>
      <c r="C63" s="18">
        <v>10</v>
      </c>
      <c r="D63" s="18" t="s">
        <v>1</v>
      </c>
      <c r="E63" s="53">
        <v>0.58</v>
      </c>
      <c r="F63" s="53">
        <v>3.28</v>
      </c>
      <c r="G63" s="53">
        <f t="shared" si="9"/>
        <v>3.86</v>
      </c>
      <c r="H63" s="53">
        <f t="shared" si="10"/>
        <v>38.6</v>
      </c>
      <c r="I63" s="60">
        <f t="shared" si="11"/>
        <v>9.740045503171128E-05</v>
      </c>
      <c r="J63" s="75" t="s">
        <v>55</v>
      </c>
      <c r="K63" s="76" t="s">
        <v>156</v>
      </c>
    </row>
    <row r="64" spans="1:11" s="1" customFormat="1" ht="11.25">
      <c r="A64" s="24" t="s">
        <v>37</v>
      </c>
      <c r="B64" s="34" t="s">
        <v>104</v>
      </c>
      <c r="C64" s="18">
        <v>10</v>
      </c>
      <c r="D64" s="18" t="s">
        <v>1</v>
      </c>
      <c r="E64" s="53">
        <v>0.58</v>
      </c>
      <c r="F64" s="53">
        <v>3.28</v>
      </c>
      <c r="G64" s="53">
        <f t="shared" si="9"/>
        <v>3.86</v>
      </c>
      <c r="H64" s="53">
        <f t="shared" si="10"/>
        <v>38.6</v>
      </c>
      <c r="I64" s="60">
        <f t="shared" si="11"/>
        <v>9.740045503171128E-05</v>
      </c>
      <c r="J64" s="75" t="s">
        <v>55</v>
      </c>
      <c r="K64" s="76" t="s">
        <v>156</v>
      </c>
    </row>
    <row r="65" spans="1:11" s="1" customFormat="1" ht="11.25">
      <c r="A65" s="24" t="s">
        <v>38</v>
      </c>
      <c r="B65" s="34" t="s">
        <v>32</v>
      </c>
      <c r="C65" s="18">
        <v>600</v>
      </c>
      <c r="D65" s="18" t="s">
        <v>1</v>
      </c>
      <c r="E65" s="53">
        <v>0.78</v>
      </c>
      <c r="F65" s="53">
        <v>4.46</v>
      </c>
      <c r="G65" s="53">
        <f t="shared" si="9"/>
        <v>5.24</v>
      </c>
      <c r="H65" s="53">
        <f t="shared" si="10"/>
        <v>3144</v>
      </c>
      <c r="I65" s="60">
        <f t="shared" si="11"/>
        <v>0.0079333427621684</v>
      </c>
      <c r="J65" s="75" t="s">
        <v>55</v>
      </c>
      <c r="K65" s="76" t="s">
        <v>157</v>
      </c>
    </row>
    <row r="66" spans="1:11" s="1" customFormat="1" ht="11.25">
      <c r="A66" s="24" t="s">
        <v>39</v>
      </c>
      <c r="B66" s="34" t="s">
        <v>33</v>
      </c>
      <c r="C66" s="18">
        <v>200</v>
      </c>
      <c r="D66" s="18" t="s">
        <v>1</v>
      </c>
      <c r="E66" s="53">
        <v>0.78</v>
      </c>
      <c r="F66" s="53">
        <v>4.46</v>
      </c>
      <c r="G66" s="53">
        <f t="shared" si="9"/>
        <v>5.24</v>
      </c>
      <c r="H66" s="53">
        <f t="shared" si="10"/>
        <v>1048</v>
      </c>
      <c r="I66" s="60">
        <f t="shared" si="11"/>
        <v>0.002644447587389467</v>
      </c>
      <c r="J66" s="75" t="s">
        <v>55</v>
      </c>
      <c r="K66" s="76" t="s">
        <v>157</v>
      </c>
    </row>
    <row r="67" spans="1:11" s="1" customFormat="1" ht="11.25">
      <c r="A67" s="24" t="s">
        <v>48</v>
      </c>
      <c r="B67" s="34" t="s">
        <v>34</v>
      </c>
      <c r="C67" s="18">
        <v>200</v>
      </c>
      <c r="D67" s="18" t="s">
        <v>1</v>
      </c>
      <c r="E67" s="53">
        <v>0.78</v>
      </c>
      <c r="F67" s="53">
        <v>4.46</v>
      </c>
      <c r="G67" s="53">
        <f t="shared" si="9"/>
        <v>5.24</v>
      </c>
      <c r="H67" s="53">
        <f t="shared" si="10"/>
        <v>1048</v>
      </c>
      <c r="I67" s="60">
        <f t="shared" si="11"/>
        <v>0.002644447587389467</v>
      </c>
      <c r="J67" s="77" t="s">
        <v>55</v>
      </c>
      <c r="K67" s="76" t="s">
        <v>157</v>
      </c>
    </row>
    <row r="68" spans="1:11" s="1" customFormat="1" ht="11.25">
      <c r="A68" s="24" t="s">
        <v>49</v>
      </c>
      <c r="B68" s="34" t="s">
        <v>105</v>
      </c>
      <c r="C68" s="18">
        <v>4300</v>
      </c>
      <c r="D68" s="18" t="s">
        <v>1</v>
      </c>
      <c r="E68" s="53">
        <v>1.21</v>
      </c>
      <c r="F68" s="53">
        <v>6.86</v>
      </c>
      <c r="G68" s="53">
        <f aca="true" t="shared" si="12" ref="G68:G73">F68+E68</f>
        <v>8.07</v>
      </c>
      <c r="H68" s="53">
        <f aca="true" t="shared" si="13" ref="H68:H73">G68*C68</f>
        <v>34701</v>
      </c>
      <c r="I68" s="60">
        <f aca="true" t="shared" si="14" ref="I68:I73">H68/$H$7</f>
        <v>0.08756199974236821</v>
      </c>
      <c r="J68" s="77" t="s">
        <v>55</v>
      </c>
      <c r="K68" s="76" t="s">
        <v>177</v>
      </c>
    </row>
    <row r="69" spans="1:11" s="1" customFormat="1" ht="11.25">
      <c r="A69" s="24" t="s">
        <v>50</v>
      </c>
      <c r="B69" s="34" t="s">
        <v>106</v>
      </c>
      <c r="C69" s="18">
        <v>4000</v>
      </c>
      <c r="D69" s="18" t="s">
        <v>1</v>
      </c>
      <c r="E69" s="53">
        <v>1.21</v>
      </c>
      <c r="F69" s="53">
        <v>6.86</v>
      </c>
      <c r="G69" s="53">
        <f t="shared" si="12"/>
        <v>8.07</v>
      </c>
      <c r="H69" s="53">
        <f t="shared" si="13"/>
        <v>32280</v>
      </c>
      <c r="I69" s="60">
        <f t="shared" si="14"/>
        <v>0.08145302301615648</v>
      </c>
      <c r="J69" s="77" t="s">
        <v>55</v>
      </c>
      <c r="K69" s="76" t="s">
        <v>177</v>
      </c>
    </row>
    <row r="70" spans="1:11" s="1" customFormat="1" ht="11.25">
      <c r="A70" s="24" t="s">
        <v>51</v>
      </c>
      <c r="B70" s="34" t="s">
        <v>107</v>
      </c>
      <c r="C70" s="18">
        <v>4000</v>
      </c>
      <c r="D70" s="18" t="s">
        <v>1</v>
      </c>
      <c r="E70" s="53">
        <v>1.21</v>
      </c>
      <c r="F70" s="53">
        <v>6.86</v>
      </c>
      <c r="G70" s="53">
        <f t="shared" si="12"/>
        <v>8.07</v>
      </c>
      <c r="H70" s="53">
        <f t="shared" si="13"/>
        <v>32280</v>
      </c>
      <c r="I70" s="60">
        <f t="shared" si="14"/>
        <v>0.08145302301615648</v>
      </c>
      <c r="J70" s="77" t="s">
        <v>55</v>
      </c>
      <c r="K70" s="76" t="s">
        <v>177</v>
      </c>
    </row>
    <row r="71" spans="1:11" s="1" customFormat="1" ht="11.25">
      <c r="A71" s="24" t="s">
        <v>139</v>
      </c>
      <c r="B71" s="34" t="s">
        <v>193</v>
      </c>
      <c r="C71" s="18">
        <v>600</v>
      </c>
      <c r="D71" s="18" t="s">
        <v>1</v>
      </c>
      <c r="E71" s="53">
        <v>1.6</v>
      </c>
      <c r="F71" s="53">
        <v>9.09</v>
      </c>
      <c r="G71" s="53">
        <f>F71+E71</f>
        <v>10.69</v>
      </c>
      <c r="H71" s="53">
        <f>G71*C71</f>
        <v>6414</v>
      </c>
      <c r="I71" s="60">
        <f>H71/$H$7</f>
        <v>0.01618462483350767</v>
      </c>
      <c r="J71" s="77" t="s">
        <v>55</v>
      </c>
      <c r="K71" s="76">
        <v>83421</v>
      </c>
    </row>
    <row r="72" spans="1:11" s="1" customFormat="1" ht="11.25">
      <c r="A72" s="24" t="s">
        <v>140</v>
      </c>
      <c r="B72" s="34" t="s">
        <v>194</v>
      </c>
      <c r="C72" s="18">
        <v>200</v>
      </c>
      <c r="D72" s="18" t="s">
        <v>1</v>
      </c>
      <c r="E72" s="53">
        <v>1.6</v>
      </c>
      <c r="F72" s="53">
        <v>9.09</v>
      </c>
      <c r="G72" s="53">
        <f>F72+E72</f>
        <v>10.69</v>
      </c>
      <c r="H72" s="53">
        <f>G72*C72</f>
        <v>2138</v>
      </c>
      <c r="I72" s="60">
        <f>H72/$H$7</f>
        <v>0.005394874944502558</v>
      </c>
      <c r="J72" s="77" t="s">
        <v>55</v>
      </c>
      <c r="K72" s="76">
        <v>83421</v>
      </c>
    </row>
    <row r="73" spans="1:11" s="1" customFormat="1" ht="11.25">
      <c r="A73" s="24" t="s">
        <v>141</v>
      </c>
      <c r="B73" s="34" t="s">
        <v>108</v>
      </c>
      <c r="C73" s="18">
        <v>200</v>
      </c>
      <c r="D73" s="18" t="s">
        <v>1</v>
      </c>
      <c r="E73" s="53">
        <v>1.6</v>
      </c>
      <c r="F73" s="53">
        <v>9.09</v>
      </c>
      <c r="G73" s="53">
        <f t="shared" si="12"/>
        <v>10.69</v>
      </c>
      <c r="H73" s="53">
        <f t="shared" si="13"/>
        <v>2138</v>
      </c>
      <c r="I73" s="60">
        <f t="shared" si="14"/>
        <v>0.005394874944502558</v>
      </c>
      <c r="J73" s="77" t="s">
        <v>55</v>
      </c>
      <c r="K73" s="76">
        <v>83421</v>
      </c>
    </row>
    <row r="74" spans="1:11" s="1" customFormat="1" ht="11.25">
      <c r="A74" s="17">
        <v>7</v>
      </c>
      <c r="B74" s="25" t="s">
        <v>29</v>
      </c>
      <c r="C74" s="21"/>
      <c r="D74" s="21"/>
      <c r="E74" s="22"/>
      <c r="F74" s="22"/>
      <c r="G74" s="58"/>
      <c r="H74" s="58"/>
      <c r="I74" s="59"/>
      <c r="J74" s="78"/>
      <c r="K74" s="79"/>
    </row>
    <row r="75" spans="1:11" s="1" customFormat="1" ht="22.5">
      <c r="A75" s="24" t="s">
        <v>142</v>
      </c>
      <c r="B75" s="38" t="s">
        <v>109</v>
      </c>
      <c r="C75" s="41">
        <v>1</v>
      </c>
      <c r="D75" s="39" t="s">
        <v>16</v>
      </c>
      <c r="E75" s="53">
        <v>6.69</v>
      </c>
      <c r="F75" s="53">
        <v>37.93</v>
      </c>
      <c r="G75" s="54">
        <f>F75+E75</f>
        <v>44.62</v>
      </c>
      <c r="H75" s="54">
        <f>G75*C75</f>
        <v>44.62</v>
      </c>
      <c r="I75" s="55">
        <f>H75/$H$7</f>
        <v>0.00011259088869209733</v>
      </c>
      <c r="J75" s="75" t="s">
        <v>158</v>
      </c>
      <c r="K75" s="76"/>
    </row>
    <row r="76" spans="1:11" s="1" customFormat="1" ht="22.5">
      <c r="A76" s="24" t="s">
        <v>143</v>
      </c>
      <c r="B76" s="33" t="s">
        <v>110</v>
      </c>
      <c r="C76" s="41">
        <v>1</v>
      </c>
      <c r="D76" s="39" t="s">
        <v>30</v>
      </c>
      <c r="E76" s="53">
        <v>1.48</v>
      </c>
      <c r="F76" s="53">
        <v>8.41</v>
      </c>
      <c r="G76" s="54">
        <f>F76+E76</f>
        <v>9.89</v>
      </c>
      <c r="H76" s="54">
        <f>G76*C76</f>
        <v>9.89</v>
      </c>
      <c r="I76" s="55">
        <f>H76/$H$7</f>
        <v>2.4955712442062814E-05</v>
      </c>
      <c r="J76" s="75" t="s">
        <v>55</v>
      </c>
      <c r="K76" s="76">
        <v>72331</v>
      </c>
    </row>
    <row r="77" spans="1:11" s="1" customFormat="1" ht="11.25" customHeight="1">
      <c r="A77" s="24" t="s">
        <v>144</v>
      </c>
      <c r="B77" s="38" t="s">
        <v>44</v>
      </c>
      <c r="C77" s="41">
        <v>1</v>
      </c>
      <c r="D77" s="39" t="s">
        <v>30</v>
      </c>
      <c r="E77" s="53">
        <v>0.73</v>
      </c>
      <c r="F77" s="53">
        <v>2.16</v>
      </c>
      <c r="G77" s="54">
        <f>F77+E77</f>
        <v>2.89</v>
      </c>
      <c r="H77" s="54">
        <f>G77*C77</f>
        <v>2.89</v>
      </c>
      <c r="I77" s="55">
        <f>H77/$H$7</f>
        <v>7.292417488125534E-06</v>
      </c>
      <c r="J77" s="75" t="s">
        <v>58</v>
      </c>
      <c r="K77" s="76">
        <v>72430</v>
      </c>
    </row>
    <row r="78" spans="1:11" s="1" customFormat="1" ht="11.25" customHeight="1">
      <c r="A78" s="24" t="s">
        <v>145</v>
      </c>
      <c r="B78" s="38" t="s">
        <v>111</v>
      </c>
      <c r="C78" s="41">
        <v>1</v>
      </c>
      <c r="D78" s="39" t="s">
        <v>30</v>
      </c>
      <c r="E78" s="53">
        <v>0.73</v>
      </c>
      <c r="F78" s="53">
        <v>2.58</v>
      </c>
      <c r="G78" s="54">
        <f>F78+E78</f>
        <v>3.31</v>
      </c>
      <c r="H78" s="54">
        <f>G78*C78</f>
        <v>3.31</v>
      </c>
      <c r="I78" s="55">
        <f>H78/$H$7</f>
        <v>8.35221518536177E-06</v>
      </c>
      <c r="J78" s="75" t="s">
        <v>67</v>
      </c>
      <c r="K78" s="76"/>
    </row>
    <row r="79" spans="1:11" s="1" customFormat="1" ht="11.25" customHeight="1">
      <c r="A79" s="17">
        <v>8</v>
      </c>
      <c r="B79" s="25" t="s">
        <v>20</v>
      </c>
      <c r="C79" s="21"/>
      <c r="D79" s="21"/>
      <c r="E79" s="22"/>
      <c r="F79" s="22"/>
      <c r="G79" s="58"/>
      <c r="H79" s="58"/>
      <c r="I79" s="59"/>
      <c r="J79" s="78"/>
      <c r="K79" s="79"/>
    </row>
    <row r="80" spans="1:11" s="1" customFormat="1" ht="101.25">
      <c r="A80" s="24" t="s">
        <v>146</v>
      </c>
      <c r="B80" s="33" t="s">
        <v>192</v>
      </c>
      <c r="C80" s="41">
        <v>372</v>
      </c>
      <c r="D80" s="18" t="s">
        <v>16</v>
      </c>
      <c r="E80" s="18">
        <v>40.68</v>
      </c>
      <c r="F80" s="53">
        <v>271.22</v>
      </c>
      <c r="G80" s="53">
        <f>F80+E80</f>
        <v>311.90000000000003</v>
      </c>
      <c r="H80" s="53">
        <f>G80*C80</f>
        <v>116026.80000000002</v>
      </c>
      <c r="I80" s="60">
        <f>H80/$H$7</f>
        <v>0.29277365585164145</v>
      </c>
      <c r="J80" s="77" t="s">
        <v>67</v>
      </c>
      <c r="K80" s="76"/>
    </row>
    <row r="81" spans="1:11" s="1" customFormat="1" ht="56.25">
      <c r="A81" s="24" t="s">
        <v>147</v>
      </c>
      <c r="B81" s="33" t="s">
        <v>112</v>
      </c>
      <c r="C81" s="41">
        <v>16</v>
      </c>
      <c r="D81" s="18" t="s">
        <v>30</v>
      </c>
      <c r="E81" s="18">
        <v>19.56</v>
      </c>
      <c r="F81" s="53">
        <v>111.79</v>
      </c>
      <c r="G81" s="53">
        <f>F81+E81</f>
        <v>131.35</v>
      </c>
      <c r="H81" s="53">
        <f>G81*C81</f>
        <v>2101.6</v>
      </c>
      <c r="I81" s="60">
        <f>H81/$H$7</f>
        <v>0.005303025810742083</v>
      </c>
      <c r="J81" s="77" t="s">
        <v>67</v>
      </c>
      <c r="K81" s="76"/>
    </row>
    <row r="82" spans="1:11" s="1" customFormat="1" ht="45">
      <c r="A82" s="24" t="s">
        <v>148</v>
      </c>
      <c r="B82" s="34" t="s">
        <v>113</v>
      </c>
      <c r="C82" s="41">
        <v>3</v>
      </c>
      <c r="D82" s="18" t="s">
        <v>16</v>
      </c>
      <c r="E82" s="18">
        <v>12.35</v>
      </c>
      <c r="F82" s="53">
        <v>70.62</v>
      </c>
      <c r="G82" s="53">
        <f>F82+E82</f>
        <v>82.97</v>
      </c>
      <c r="H82" s="53">
        <f>G82*C82</f>
        <v>248.91</v>
      </c>
      <c r="I82" s="60">
        <f>H82/$H$7</f>
        <v>0.000628081535283504</v>
      </c>
      <c r="J82" s="77" t="s">
        <v>67</v>
      </c>
      <c r="K82" s="76"/>
    </row>
    <row r="83" spans="1:11" s="1" customFormat="1" ht="56.25">
      <c r="A83" s="24" t="s">
        <v>149</v>
      </c>
      <c r="B83" s="34" t="s">
        <v>161</v>
      </c>
      <c r="C83" s="41">
        <v>38</v>
      </c>
      <c r="D83" s="18" t="s">
        <v>16</v>
      </c>
      <c r="E83" s="18">
        <v>139.26</v>
      </c>
      <c r="F83" s="53">
        <v>795.79</v>
      </c>
      <c r="G83" s="53">
        <f>F83+E83</f>
        <v>935.05</v>
      </c>
      <c r="H83" s="53">
        <f>G83*C83</f>
        <v>35531.9</v>
      </c>
      <c r="I83" s="60">
        <f>H83/$H$7</f>
        <v>0.08965863285340057</v>
      </c>
      <c r="J83" s="77" t="s">
        <v>67</v>
      </c>
      <c r="K83" s="76"/>
    </row>
    <row r="84" spans="1:11" s="1" customFormat="1" ht="67.5">
      <c r="A84" s="24" t="s">
        <v>150</v>
      </c>
      <c r="B84" s="34" t="s">
        <v>162</v>
      </c>
      <c r="C84" s="41">
        <v>7</v>
      </c>
      <c r="D84" s="18" t="s">
        <v>16</v>
      </c>
      <c r="E84" s="18">
        <v>253.77</v>
      </c>
      <c r="F84" s="53">
        <v>1450.14</v>
      </c>
      <c r="G84" s="53">
        <f>F84+E84</f>
        <v>1703.91</v>
      </c>
      <c r="H84" s="53">
        <f>G84*C84</f>
        <v>11927.37</v>
      </c>
      <c r="I84" s="60">
        <f>H84/$H$7</f>
        <v>0.03009666490496327</v>
      </c>
      <c r="J84" s="77" t="s">
        <v>67</v>
      </c>
      <c r="K84" s="76"/>
    </row>
    <row r="85" spans="1:11" s="1" customFormat="1" ht="67.5">
      <c r="A85" s="24" t="s">
        <v>151</v>
      </c>
      <c r="B85" s="34" t="s">
        <v>180</v>
      </c>
      <c r="C85" s="41">
        <v>1</v>
      </c>
      <c r="D85" s="18" t="s">
        <v>16</v>
      </c>
      <c r="E85" s="18">
        <v>557.04</v>
      </c>
      <c r="F85" s="53">
        <v>3183.16</v>
      </c>
      <c r="G85" s="53">
        <f>F85+E85</f>
        <v>3740.2</v>
      </c>
      <c r="H85" s="53">
        <f>G85*C85</f>
        <v>3740.2</v>
      </c>
      <c r="I85" s="60">
        <f>H85/$H$7</f>
        <v>0.009437750826673743</v>
      </c>
      <c r="J85" s="77" t="s">
        <v>67</v>
      </c>
      <c r="K85" s="76"/>
    </row>
    <row r="86" spans="1:11" ht="12.75">
      <c r="A86" s="106" t="s">
        <v>2</v>
      </c>
      <c r="B86" s="107"/>
      <c r="C86" s="107"/>
      <c r="D86" s="107"/>
      <c r="E86" s="107"/>
      <c r="F86" s="107"/>
      <c r="G86" s="108"/>
      <c r="H86" s="22">
        <f>SUM(H9:H85)</f>
        <v>396302.05000000005</v>
      </c>
      <c r="I86" s="57">
        <f>SUM(I9:I85)</f>
        <v>0.9999999999999998</v>
      </c>
      <c r="J86" s="85"/>
      <c r="K86" s="90"/>
    </row>
    <row r="87" spans="1:9" ht="12.75">
      <c r="A87" s="106" t="s">
        <v>70</v>
      </c>
      <c r="B87" s="107"/>
      <c r="C87" s="107"/>
      <c r="D87" s="107"/>
      <c r="E87" s="107"/>
      <c r="F87" s="107"/>
      <c r="G87" s="108"/>
      <c r="H87" s="22">
        <f>H86*0.25</f>
        <v>99075.51250000001</v>
      </c>
      <c r="I87" s="57">
        <v>0.25</v>
      </c>
    </row>
    <row r="88" spans="1:9" ht="12.75">
      <c r="A88" s="106" t="s">
        <v>3</v>
      </c>
      <c r="B88" s="107"/>
      <c r="C88" s="107"/>
      <c r="D88" s="107"/>
      <c r="E88" s="107"/>
      <c r="F88" s="107"/>
      <c r="G88" s="108"/>
      <c r="H88" s="22">
        <f>H86+H87</f>
        <v>495377.56250000006</v>
      </c>
      <c r="I88" s="57"/>
    </row>
    <row r="89" spans="1:9" ht="12.75">
      <c r="A89" s="2"/>
      <c r="B89" s="3"/>
      <c r="C89" s="67"/>
      <c r="D89" s="68"/>
      <c r="E89" s="68"/>
      <c r="F89" s="68"/>
      <c r="G89" s="68"/>
      <c r="H89" s="68"/>
      <c r="I89" s="68"/>
    </row>
    <row r="90" spans="1:9" ht="12.75">
      <c r="A90" s="2"/>
      <c r="B90" s="3" t="s">
        <v>13</v>
      </c>
      <c r="C90" s="68"/>
      <c r="D90" s="68"/>
      <c r="E90" s="68"/>
      <c r="F90" s="68"/>
      <c r="G90" s="68"/>
      <c r="H90" s="68"/>
      <c r="I90" s="68"/>
    </row>
    <row r="91" spans="1:9" ht="12.75">
      <c r="A91" s="4">
        <v>1</v>
      </c>
      <c r="B91" s="109" t="s">
        <v>47</v>
      </c>
      <c r="C91" s="109"/>
      <c r="D91" s="109"/>
      <c r="E91" s="109"/>
      <c r="F91" s="109"/>
      <c r="G91" s="109"/>
      <c r="H91" s="109"/>
      <c r="I91" s="109"/>
    </row>
    <row r="92" spans="1:9" ht="12.75">
      <c r="A92" s="4">
        <v>2</v>
      </c>
      <c r="B92" s="105" t="s">
        <v>14</v>
      </c>
      <c r="C92" s="105"/>
      <c r="D92" s="105"/>
      <c r="E92" s="105"/>
      <c r="F92" s="105"/>
      <c r="G92" s="105"/>
      <c r="H92" s="105"/>
      <c r="I92" s="105"/>
    </row>
    <row r="93" spans="1:9" ht="12.75">
      <c r="A93" s="4">
        <v>3</v>
      </c>
      <c r="B93" s="105" t="s">
        <v>15</v>
      </c>
      <c r="C93" s="105"/>
      <c r="D93" s="105"/>
      <c r="E93" s="105"/>
      <c r="F93" s="105"/>
      <c r="G93" s="105"/>
      <c r="H93" s="105"/>
      <c r="I93" s="105"/>
    </row>
    <row r="94" spans="1:9" ht="25.5" customHeight="1">
      <c r="A94" s="4">
        <v>4</v>
      </c>
      <c r="B94" s="105" t="s">
        <v>71</v>
      </c>
      <c r="C94" s="105"/>
      <c r="D94" s="105"/>
      <c r="E94" s="105"/>
      <c r="F94" s="105"/>
      <c r="G94" s="105"/>
      <c r="H94" s="105"/>
      <c r="I94" s="105"/>
    </row>
    <row r="95" spans="1:9" ht="12.75">
      <c r="A95" s="4"/>
      <c r="B95" s="3"/>
      <c r="C95" s="67"/>
      <c r="D95" s="68"/>
      <c r="E95" s="68"/>
      <c r="F95" s="68"/>
      <c r="G95" s="68"/>
      <c r="H95" s="68"/>
      <c r="I95" s="68"/>
    </row>
    <row r="96" spans="1:9" ht="12.75">
      <c r="A96" s="4"/>
      <c r="B96" s="32" t="s">
        <v>24</v>
      </c>
      <c r="C96" s="67"/>
      <c r="D96" s="68"/>
      <c r="E96" s="68"/>
      <c r="F96" s="68"/>
      <c r="G96" s="68"/>
      <c r="H96" s="68"/>
      <c r="I96" s="68"/>
    </row>
    <row r="97" spans="1:9" ht="12.75">
      <c r="A97" s="4"/>
      <c r="B97" s="32" t="s">
        <v>21</v>
      </c>
      <c r="C97" s="67"/>
      <c r="D97" s="68"/>
      <c r="E97" s="68"/>
      <c r="F97" s="68"/>
      <c r="G97" s="68"/>
      <c r="H97" s="68"/>
      <c r="I97" s="68"/>
    </row>
    <row r="98" spans="1:9" ht="12.75">
      <c r="A98" s="4"/>
      <c r="B98" s="32" t="s">
        <v>22</v>
      </c>
      <c r="C98" s="67"/>
      <c r="D98" s="68"/>
      <c r="E98" s="68"/>
      <c r="F98" s="68"/>
      <c r="G98" s="68"/>
      <c r="H98" s="68"/>
      <c r="I98" s="68"/>
    </row>
    <row r="99" spans="1:9" ht="12.75">
      <c r="A99" s="4"/>
      <c r="B99" s="32" t="s">
        <v>23</v>
      </c>
      <c r="C99" s="67"/>
      <c r="D99" s="68"/>
      <c r="E99" s="68"/>
      <c r="F99" s="68"/>
      <c r="G99" s="68"/>
      <c r="H99" s="68"/>
      <c r="I99" s="68"/>
    </row>
    <row r="100" spans="1:9" ht="12.75">
      <c r="A100" s="4"/>
      <c r="B100" s="3"/>
      <c r="C100" s="67"/>
      <c r="D100" s="68"/>
      <c r="E100" s="68"/>
      <c r="F100" s="68"/>
      <c r="G100" s="68"/>
      <c r="H100" s="68"/>
      <c r="I100" s="68"/>
    </row>
  </sheetData>
  <sheetProtection/>
  <mergeCells count="13">
    <mergeCell ref="B94:I94"/>
    <mergeCell ref="A86:G86"/>
    <mergeCell ref="A87:G87"/>
    <mergeCell ref="A88:G88"/>
    <mergeCell ref="B91:I91"/>
    <mergeCell ref="B92:I92"/>
    <mergeCell ref="B93:I93"/>
    <mergeCell ref="B1:B2"/>
    <mergeCell ref="C1:I1"/>
    <mergeCell ref="C2:I2"/>
    <mergeCell ref="C4:D4"/>
    <mergeCell ref="A5:I5"/>
    <mergeCell ref="J8:K8"/>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scale="85" r:id="rId2"/>
  <headerFooter>
    <oddFooter>&amp;L&amp;A
Páginas ( &amp;P/&amp;N)&amp;R________________________
Fernando Melo Franco
Engº Eletricista CREA 11.179/D-GO
G5 ENGENHARIA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FUNDACAO DE APOIO A PESQUISA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FUNDACAO DE APOIO A PESQUISA</dc:creator>
  <cp:keywords/>
  <dc:description/>
  <cp:lastModifiedBy>p_modena@hotmail.com</cp:lastModifiedBy>
  <cp:lastPrinted>2013-10-11T12:33:17Z</cp:lastPrinted>
  <dcterms:created xsi:type="dcterms:W3CDTF">2000-11-27T12:10:10Z</dcterms:created>
  <dcterms:modified xsi:type="dcterms:W3CDTF">2016-01-25T23:44:39Z</dcterms:modified>
  <cp:category/>
  <cp:version/>
  <cp:contentType/>
  <cp:contentStatus/>
</cp:coreProperties>
</file>