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20" windowWidth="11100" windowHeight="5535" activeTab="0"/>
  </bookViews>
  <sheets>
    <sheet name="ADM - SUBTÉRREO" sheetId="1" r:id="rId1"/>
    <sheet name="ADM - TÉRREO" sheetId="2" r:id="rId2"/>
    <sheet name="ADM - SUPERIOR" sheetId="3" r:id="rId3"/>
  </sheets>
  <definedNames>
    <definedName name="_xlnm.Print_Area" localSheetId="0">'ADM - SUBTÉRREO'!$A$1:$I$36</definedName>
    <definedName name="_xlnm.Print_Area" localSheetId="2">'ADM - SUPERIOR'!$A$1:$I$36</definedName>
    <definedName name="_xlnm.Print_Area" localSheetId="1">'ADM - TÉRREO'!$A$1:$I$46</definedName>
  </definedNames>
  <calcPr fullCalcOnLoad="1"/>
</workbook>
</file>

<file path=xl/sharedStrings.xml><?xml version="1.0" encoding="utf-8"?>
<sst xmlns="http://schemas.openxmlformats.org/spreadsheetml/2006/main" count="279" uniqueCount="84">
  <si>
    <t>Área:</t>
  </si>
  <si>
    <t>Valor por (R$/m²):</t>
  </si>
  <si>
    <t>m</t>
  </si>
  <si>
    <t>CUSTO DA OBRA</t>
  </si>
  <si>
    <t>CUSTO TOTAL DA OBRA</t>
  </si>
  <si>
    <t>ITEM</t>
  </si>
  <si>
    <t>DESCRIÇÃO</t>
  </si>
  <si>
    <t>QUANT.</t>
  </si>
  <si>
    <t>UN.</t>
  </si>
  <si>
    <t>R$ MAT.</t>
  </si>
  <si>
    <t xml:space="preserve">R$ TOTAL </t>
  </si>
  <si>
    <t>%</t>
  </si>
  <si>
    <t>unid.</t>
  </si>
  <si>
    <t>EQUIPAMENTOS PARA INSTALAÇÃO DE ALARME</t>
  </si>
  <si>
    <t>SISTEMA DE ALARME</t>
  </si>
  <si>
    <t>MATERIAIS DE SINAL PARA SISTEMA DE ALARME, CAIXAS E EQUIPAMENTOS</t>
  </si>
  <si>
    <t>ELETROCALHA, ELETRODUTO E CONEXÕES PARA INSTALAÇÃO DO SISTEMA DE ALARME</t>
  </si>
  <si>
    <t>Processo:</t>
  </si>
  <si>
    <t>R$ M.O.</t>
  </si>
  <si>
    <t>R$ SERVIÇO</t>
  </si>
  <si>
    <t>5.1</t>
  </si>
  <si>
    <t>5.1.1</t>
  </si>
  <si>
    <t>5.1.2</t>
  </si>
  <si>
    <t>5.1.3</t>
  </si>
  <si>
    <t>und.</t>
  </si>
  <si>
    <t>Eletroduto de PVC rígido (3/4") c/ luva</t>
  </si>
  <si>
    <t xml:space="preserve">TAMPA CEGA CONDULET PVC 3/4" </t>
  </si>
  <si>
    <t>Sensor de presença : sensor 476 - paradox caixa de plastico injetado na alta qualidade PCB com  componentes soldados somente na superficie. Area de abrangencia- 11mx11m ângulo de visao 110º</t>
  </si>
  <si>
    <t xml:space="preserve">SAIDA HORIZONTAL PARA ELETRODUTO D=3/4"  </t>
  </si>
  <si>
    <t>INSTITUTO FEDERAL DE GOIÁS</t>
  </si>
  <si>
    <t>Data:</t>
  </si>
  <si>
    <t>AGETOP/SINAPI</t>
  </si>
  <si>
    <t>BDI (25%)</t>
  </si>
  <si>
    <t>Cabo cci 50-2 -3 pares - 24AWG</t>
  </si>
  <si>
    <t>5.2</t>
  </si>
  <si>
    <t>5.2.1</t>
  </si>
  <si>
    <t>5.2.2</t>
  </si>
  <si>
    <t>5.2.3</t>
  </si>
  <si>
    <t>5.2.4</t>
  </si>
  <si>
    <t>5.2.5</t>
  </si>
  <si>
    <t>5.2.6</t>
  </si>
  <si>
    <t>5.3</t>
  </si>
  <si>
    <t>5.3.1</t>
  </si>
  <si>
    <t>5.3.2</t>
  </si>
  <si>
    <t>Caixa Múltipla (tipo condulet) em Alumínio "L" 3/4'' com conectores</t>
  </si>
  <si>
    <t>Caixa Múltipla (tipo condulet) em Alumínio "X" 3/4'' com conectores</t>
  </si>
  <si>
    <t>Fita isolante 20m-3M</t>
  </si>
  <si>
    <t>PLANILHA ORÇAMENTÁRIA -  IFG ADMINISTRAÇÃO SUBTÉRREO</t>
  </si>
  <si>
    <t>PLANILHA ORÇAMENTÁRIA -  IFG ADMINISTRAÇÃO TÉRREO</t>
  </si>
  <si>
    <t>OBSERVAÇÕES</t>
  </si>
  <si>
    <t>Este orçamento levou em consideração as leis sociais.</t>
  </si>
  <si>
    <t>Este orçamento é meramente informativo. A relação dos serviços, assim como seus quantitativos e composições, é de inteira responsabilidade da empresa Contratada. O mesmo se aplica ao BDI.</t>
  </si>
  <si>
    <t>Foi deixado os espaços entre os itens na relação de material a pedido do cliente.</t>
  </si>
  <si>
    <t>Módulo de comunicação IP compativel com central EVO - PPA (UNIVERSAL) OU EQUIVALENTE (CONSULTAR MEMORIAL PARA ESPECIFICAÇÃO DETALHADA)</t>
  </si>
  <si>
    <t>Fonte auxiliar com trafo de 1,5A, caixa de proteção e bateria 12V 7A</t>
  </si>
  <si>
    <t>Caixa de Passagem Metálica (30x30x12)cm  - instalação aparente.</t>
  </si>
  <si>
    <t>5.1.4</t>
  </si>
  <si>
    <t>5.1.5</t>
  </si>
  <si>
    <t>5.1.6</t>
  </si>
  <si>
    <t>5.1.7</t>
  </si>
  <si>
    <t>5.3.3</t>
  </si>
  <si>
    <t>A LICITANTE deverá apresentar um cronograma físico-financeiro que será analisado e aprovado pela IFG, caso venha a ser ela a contratada.</t>
  </si>
  <si>
    <t>Foi estimado um BDI de 25% para esta obra, entretanto, o custo do BDI de cada empresa é individual e deverá contemplar todos os serviços previstos no Edital e que não estão diretamente contemplados nos serviços discriminados na presente planilha.</t>
  </si>
  <si>
    <t>73768/011</t>
  </si>
  <si>
    <t>SINAPI</t>
  </si>
  <si>
    <t xml:space="preserve">73861/014 </t>
  </si>
  <si>
    <t>73861/017</t>
  </si>
  <si>
    <t>AGETOP</t>
  </si>
  <si>
    <t>Fita isolante 20m</t>
  </si>
  <si>
    <t>___________________________</t>
  </si>
  <si>
    <t>Fernando Melo Franco</t>
  </si>
  <si>
    <t>Engenheiro Eletricista</t>
  </si>
  <si>
    <t>CONFEA/CREA 11.179/D-GO</t>
  </si>
  <si>
    <t>COTAÇÃO</t>
  </si>
  <si>
    <t>Sirene SPC15 Tom Grande 12V BR PKR Cor: Branca Potência: - Potência Sonora: 112db (1m), 120db (30cm) ou EQUIVALENTE</t>
  </si>
  <si>
    <t>TECLADO LCD K641+ OU EQUIVALENTE</t>
  </si>
  <si>
    <t>CENTRAL DE ALARME EVO 48 zonas ou equivalente</t>
  </si>
  <si>
    <t>BATERIA 12V, 7A/20HZ - SELADA CYCLE USE: 14,4+15V, STANDBY:13,5-13,8V FABRICANTE DIAMEC OU EQUIVALENTE</t>
  </si>
  <si>
    <t>Unidade: IFG-SENADOR CANEDO (ADMINISTRAÇÃO)</t>
  </si>
  <si>
    <t>Módulo de Expansão de 16 zonas</t>
  </si>
  <si>
    <t>Eletroduto de PVC rígido (1".1/2) c/ luva</t>
  </si>
  <si>
    <t>PLANILHA ORÇAMENTÁRIA -  IFG ADMINISTRAÇÃO SUPERIOR</t>
  </si>
  <si>
    <t>5.1.8</t>
  </si>
  <si>
    <t>Endereço: ROD GO-403, KM 7; QUINHÃO 12-E - SENADOR CANEDO - GOIÁS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</si>
</sst>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0_);_(* \(#,##0.00\);_(* &quot;-&quot;???_);_(@_)"/>
    <numFmt numFmtId="180" formatCode="000000"/>
    <numFmt numFmtId="181" formatCode="d\ \ mmmm\,\ yyy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00%"/>
    <numFmt numFmtId="190" formatCode="0.0000%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Garamond"/>
      <family val="1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2" fontId="0" fillId="0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justify" wrapText="1"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14" fontId="8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justify" wrapText="1"/>
    </xf>
    <xf numFmtId="2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justify" wrapText="1"/>
    </xf>
    <xf numFmtId="2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vertical="justify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/>
    </xf>
    <xf numFmtId="0" fontId="4" fillId="36" borderId="10" xfId="0" applyFont="1" applyFill="1" applyBorder="1" applyAlignment="1">
      <alignment vertical="justify" wrapText="1"/>
    </xf>
    <xf numFmtId="2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/>
    </xf>
    <xf numFmtId="0" fontId="5" fillId="35" borderId="18" xfId="0" applyFont="1" applyFill="1" applyBorder="1" applyAlignment="1">
      <alignment horizontal="center" vertical="center" wrapText="1"/>
    </xf>
    <xf numFmtId="10" fontId="5" fillId="35" borderId="19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 wrapText="1"/>
    </xf>
    <xf numFmtId="10" fontId="5" fillId="34" borderId="19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 wrapText="1"/>
    </xf>
    <xf numFmtId="10" fontId="5" fillId="33" borderId="19" xfId="0" applyNumberFormat="1" applyFont="1" applyFill="1" applyBorder="1" applyAlignment="1">
      <alignment/>
    </xf>
    <xf numFmtId="4" fontId="5" fillId="33" borderId="20" xfId="0" applyNumberFormat="1" applyFont="1" applyFill="1" applyBorder="1" applyAlignment="1">
      <alignment/>
    </xf>
    <xf numFmtId="10" fontId="5" fillId="33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4" fontId="8" fillId="0" borderId="26" xfId="0" applyNumberFormat="1" applyFont="1" applyFill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left" vertical="justify"/>
    </xf>
    <xf numFmtId="0" fontId="5" fillId="34" borderId="18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horizontal="center" vertical="center"/>
    </xf>
    <xf numFmtId="10" fontId="4" fillId="36" borderId="19" xfId="0" applyNumberFormat="1" applyFont="1" applyFill="1" applyBorder="1" applyAlignment="1">
      <alignment horizontal="right" vertical="center"/>
    </xf>
    <xf numFmtId="10" fontId="5" fillId="34" borderId="19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 wrapText="1"/>
    </xf>
    <xf numFmtId="10" fontId="5" fillId="34" borderId="24" xfId="0" applyNumberFormat="1" applyFont="1" applyFill="1" applyBorder="1" applyAlignment="1">
      <alignment horizontal="center"/>
    </xf>
    <xf numFmtId="10" fontId="5" fillId="34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top"/>
    </xf>
    <xf numFmtId="0" fontId="5" fillId="35" borderId="24" xfId="0" applyFont="1" applyFill="1" applyBorder="1" applyAlignment="1">
      <alignment horizontal="center" vertical="justify" wrapText="1"/>
    </xf>
    <xf numFmtId="0" fontId="5" fillId="35" borderId="13" xfId="0" applyFont="1" applyFill="1" applyBorder="1" applyAlignment="1">
      <alignment horizontal="center" vertical="justify" wrapText="1"/>
    </xf>
    <xf numFmtId="0" fontId="5" fillId="35" borderId="16" xfId="0" applyFont="1" applyFill="1" applyBorder="1" applyAlignment="1">
      <alignment horizontal="center" vertical="justify" wrapText="1"/>
    </xf>
    <xf numFmtId="0" fontId="5" fillId="33" borderId="24" xfId="0" applyFont="1" applyFill="1" applyBorder="1" applyAlignment="1">
      <alignment horizontal="right" vertical="justify" wrapText="1"/>
    </xf>
    <xf numFmtId="0" fontId="5" fillId="33" borderId="13" xfId="0" applyFont="1" applyFill="1" applyBorder="1" applyAlignment="1">
      <alignment horizontal="right" vertical="justify" wrapText="1"/>
    </xf>
    <xf numFmtId="0" fontId="5" fillId="33" borderId="12" xfId="0" applyFont="1" applyFill="1" applyBorder="1" applyAlignment="1">
      <alignment horizontal="right" vertical="justify" wrapText="1"/>
    </xf>
    <xf numFmtId="0" fontId="5" fillId="33" borderId="32" xfId="0" applyFont="1" applyFill="1" applyBorder="1" applyAlignment="1">
      <alignment horizontal="right" vertical="justify" wrapText="1"/>
    </xf>
    <xf numFmtId="0" fontId="5" fillId="33" borderId="25" xfId="0" applyFont="1" applyFill="1" applyBorder="1" applyAlignment="1">
      <alignment horizontal="right" vertical="justify" wrapText="1"/>
    </xf>
    <xf numFmtId="0" fontId="5" fillId="33" borderId="26" xfId="0" applyFont="1" applyFill="1" applyBorder="1" applyAlignment="1">
      <alignment horizontal="right" vertical="justify" wrapText="1"/>
    </xf>
    <xf numFmtId="0" fontId="4" fillId="0" borderId="0" xfId="0" applyFont="1" applyFill="1" applyAlignment="1">
      <alignment horizontal="left" vertical="justify" wrapText="1"/>
    </xf>
    <xf numFmtId="10" fontId="5" fillId="34" borderId="13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581025</xdr:colOff>
      <xdr:row>2</xdr:row>
      <xdr:rowOff>247650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581025</xdr:colOff>
      <xdr:row>2</xdr:row>
      <xdr:rowOff>247650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581025</xdr:colOff>
      <xdr:row>2</xdr:row>
      <xdr:rowOff>247650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22" sqref="A22:I22"/>
    </sheetView>
  </sheetViews>
  <sheetFormatPr defaultColWidth="9.140625" defaultRowHeight="12.75"/>
  <cols>
    <col min="1" max="1" width="6.8515625" style="6" customWidth="1"/>
    <col min="2" max="2" width="63.00390625" style="8" customWidth="1"/>
    <col min="3" max="3" width="8.00390625" style="9" customWidth="1"/>
    <col min="4" max="5" width="8.28125" style="7" customWidth="1"/>
    <col min="6" max="7" width="10.7109375" style="7" customWidth="1"/>
    <col min="8" max="8" width="11.00390625" style="7" bestFit="1" customWidth="1"/>
    <col min="9" max="9" width="11.00390625" style="7" customWidth="1"/>
    <col min="10" max="10" width="9.00390625" style="7" customWidth="1"/>
  </cols>
  <sheetData>
    <row r="1" spans="1:10" ht="21">
      <c r="A1" s="30"/>
      <c r="B1" s="43"/>
      <c r="C1" s="76" t="s">
        <v>78</v>
      </c>
      <c r="D1" s="77"/>
      <c r="E1" s="77"/>
      <c r="F1" s="77"/>
      <c r="G1" s="77"/>
      <c r="H1" s="77"/>
      <c r="I1" s="78"/>
      <c r="J1" s="14"/>
    </row>
    <row r="2" spans="1:10" ht="40.5" customHeight="1">
      <c r="A2" s="31"/>
      <c r="B2" s="44" t="s">
        <v>29</v>
      </c>
      <c r="C2" s="79" t="s">
        <v>83</v>
      </c>
      <c r="D2" s="80"/>
      <c r="E2" s="80"/>
      <c r="F2" s="80"/>
      <c r="G2" s="80"/>
      <c r="H2" s="80"/>
      <c r="I2" s="81"/>
      <c r="J2" s="14"/>
    </row>
    <row r="3" spans="1:10" ht="21">
      <c r="A3" s="31"/>
      <c r="B3" s="44"/>
      <c r="C3" s="46" t="s">
        <v>0</v>
      </c>
      <c r="D3" s="24"/>
      <c r="E3" s="24"/>
      <c r="F3" s="13"/>
      <c r="G3" s="25" t="s">
        <v>30</v>
      </c>
      <c r="H3" s="15">
        <v>42340</v>
      </c>
      <c r="I3" s="32"/>
      <c r="J3" s="14"/>
    </row>
    <row r="4" spans="1:10" ht="21.75" thickBot="1">
      <c r="A4" s="33"/>
      <c r="B4" s="45"/>
      <c r="C4" s="82" t="s">
        <v>1</v>
      </c>
      <c r="D4" s="83"/>
      <c r="E4" s="47"/>
      <c r="F4" s="48"/>
      <c r="G4" s="49"/>
      <c r="H4" s="50" t="s">
        <v>17</v>
      </c>
      <c r="I4" s="51"/>
      <c r="J4" s="14"/>
    </row>
    <row r="5" spans="1:10" ht="13.5" thickBot="1">
      <c r="A5" s="84" t="s">
        <v>47</v>
      </c>
      <c r="B5" s="84"/>
      <c r="C5" s="84"/>
      <c r="D5" s="84"/>
      <c r="E5" s="84"/>
      <c r="F5" s="84"/>
      <c r="G5" s="84"/>
      <c r="H5" s="84"/>
      <c r="I5" s="84"/>
      <c r="J5" s="26"/>
    </row>
    <row r="6" spans="1:10" ht="13.5" thickBot="1">
      <c r="A6" s="34" t="s">
        <v>5</v>
      </c>
      <c r="B6" s="10" t="s">
        <v>6</v>
      </c>
      <c r="C6" s="11" t="s">
        <v>7</v>
      </c>
      <c r="D6" s="12" t="s">
        <v>8</v>
      </c>
      <c r="E6" s="12" t="s">
        <v>18</v>
      </c>
      <c r="F6" s="12" t="s">
        <v>9</v>
      </c>
      <c r="G6" s="12" t="s">
        <v>19</v>
      </c>
      <c r="H6" s="12" t="s">
        <v>10</v>
      </c>
      <c r="I6" s="12" t="s">
        <v>11</v>
      </c>
      <c r="J6" s="16"/>
    </row>
    <row r="7" spans="1:10" ht="12.75">
      <c r="A7" s="35">
        <v>5</v>
      </c>
      <c r="B7" s="20" t="s">
        <v>14</v>
      </c>
      <c r="C7" s="21"/>
      <c r="D7" s="21"/>
      <c r="E7" s="21"/>
      <c r="F7" s="22"/>
      <c r="G7" s="22"/>
      <c r="H7" s="22">
        <f>SUM(H9:H21)</f>
        <v>5841.27</v>
      </c>
      <c r="I7" s="36"/>
      <c r="J7" s="1"/>
    </row>
    <row r="8" spans="1:11" ht="12.75">
      <c r="A8" s="37" t="s">
        <v>20</v>
      </c>
      <c r="B8" s="17" t="s">
        <v>13</v>
      </c>
      <c r="C8" s="18"/>
      <c r="D8" s="18"/>
      <c r="E8" s="18"/>
      <c r="F8" s="19"/>
      <c r="G8" s="19"/>
      <c r="H8" s="19"/>
      <c r="I8" s="38"/>
      <c r="J8" s="73" t="s">
        <v>31</v>
      </c>
      <c r="K8" s="74"/>
    </row>
    <row r="9" spans="1:11" ht="33.75">
      <c r="A9" s="39" t="s">
        <v>21</v>
      </c>
      <c r="B9" s="23" t="s">
        <v>27</v>
      </c>
      <c r="C9" s="28">
        <v>18</v>
      </c>
      <c r="D9" s="28" t="s">
        <v>12</v>
      </c>
      <c r="E9" s="61">
        <v>23.06</v>
      </c>
      <c r="F9" s="61">
        <v>76.89</v>
      </c>
      <c r="G9" s="29">
        <f>E9+F9</f>
        <v>99.95</v>
      </c>
      <c r="H9" s="29">
        <f>G9*C9</f>
        <v>1799.1000000000001</v>
      </c>
      <c r="I9" s="62">
        <f>H9/$H$7</f>
        <v>0.30799808945657364</v>
      </c>
      <c r="J9" s="66" t="s">
        <v>73</v>
      </c>
      <c r="K9" s="67"/>
    </row>
    <row r="10" spans="1:11" ht="22.5">
      <c r="A10" s="39" t="s">
        <v>22</v>
      </c>
      <c r="B10" s="27" t="s">
        <v>74</v>
      </c>
      <c r="C10" s="28">
        <v>1</v>
      </c>
      <c r="D10" s="28" t="s">
        <v>12</v>
      </c>
      <c r="E10" s="61">
        <v>15</v>
      </c>
      <c r="F10" s="61">
        <v>50</v>
      </c>
      <c r="G10" s="29">
        <f>E10+F10</f>
        <v>65</v>
      </c>
      <c r="H10" s="29">
        <f>G10*C10</f>
        <v>65</v>
      </c>
      <c r="I10" s="62">
        <f>H10/$H$7</f>
        <v>0.01112771708892073</v>
      </c>
      <c r="J10" s="66" t="s">
        <v>73</v>
      </c>
      <c r="K10" s="67"/>
    </row>
    <row r="11" spans="1:11" ht="12" customHeight="1">
      <c r="A11" s="39" t="s">
        <v>23</v>
      </c>
      <c r="B11" s="53" t="s">
        <v>75</v>
      </c>
      <c r="C11" s="28">
        <v>1</v>
      </c>
      <c r="D11" s="28" t="s">
        <v>12</v>
      </c>
      <c r="E11" s="61">
        <v>230.96</v>
      </c>
      <c r="F11" s="61">
        <v>769.89</v>
      </c>
      <c r="G11" s="29">
        <f>E11+F11</f>
        <v>1000.85</v>
      </c>
      <c r="H11" s="29">
        <v>1283.36</v>
      </c>
      <c r="I11" s="62">
        <f>H11/$H$7</f>
        <v>0.21970564620365088</v>
      </c>
      <c r="J11" s="66" t="s">
        <v>73</v>
      </c>
      <c r="K11" s="67"/>
    </row>
    <row r="12" spans="1:11" ht="12.75">
      <c r="A12" s="54" t="s">
        <v>34</v>
      </c>
      <c r="B12" s="17" t="s">
        <v>15</v>
      </c>
      <c r="C12" s="18"/>
      <c r="D12" s="18"/>
      <c r="E12" s="18"/>
      <c r="F12" s="19"/>
      <c r="G12" s="19"/>
      <c r="H12" s="19"/>
      <c r="I12" s="63"/>
      <c r="J12" s="69"/>
      <c r="K12" s="70"/>
    </row>
    <row r="13" spans="1:11" ht="12.75">
      <c r="A13" s="39" t="s">
        <v>35</v>
      </c>
      <c r="B13" s="27" t="s">
        <v>33</v>
      </c>
      <c r="C13" s="28">
        <v>700</v>
      </c>
      <c r="D13" s="28" t="s">
        <v>2</v>
      </c>
      <c r="E13" s="61">
        <v>0.21</v>
      </c>
      <c r="F13" s="61">
        <v>1.2</v>
      </c>
      <c r="G13" s="29">
        <f aca="true" t="shared" si="0" ref="G13:G18">E13+F13</f>
        <v>1.41</v>
      </c>
      <c r="H13" s="29">
        <f aca="true" t="shared" si="1" ref="H13:H18">G13*C13</f>
        <v>987</v>
      </c>
      <c r="I13" s="62">
        <f aca="true" t="shared" si="2" ref="I13:I21">H13/$H$7</f>
        <v>0.16897010410407323</v>
      </c>
      <c r="J13" s="66" t="s">
        <v>64</v>
      </c>
      <c r="K13" s="67" t="s">
        <v>63</v>
      </c>
    </row>
    <row r="14" spans="1:11" ht="12.75">
      <c r="A14" s="39" t="s">
        <v>36</v>
      </c>
      <c r="B14" s="27" t="s">
        <v>26</v>
      </c>
      <c r="C14" s="28">
        <v>33</v>
      </c>
      <c r="D14" s="28" t="s">
        <v>24</v>
      </c>
      <c r="E14" s="61">
        <v>0.73</v>
      </c>
      <c r="F14" s="61">
        <v>2.54</v>
      </c>
      <c r="G14" s="29">
        <f t="shared" si="0"/>
        <v>3.27</v>
      </c>
      <c r="H14" s="29">
        <f t="shared" si="1"/>
        <v>107.91</v>
      </c>
      <c r="I14" s="62">
        <f t="shared" si="2"/>
        <v>0.01847372232408363</v>
      </c>
      <c r="J14" s="66" t="s">
        <v>67</v>
      </c>
      <c r="K14" s="67">
        <v>72380</v>
      </c>
    </row>
    <row r="15" spans="1:11" ht="12.75">
      <c r="A15" s="39" t="s">
        <v>37</v>
      </c>
      <c r="B15" s="27" t="s">
        <v>44</v>
      </c>
      <c r="C15" s="28">
        <v>33</v>
      </c>
      <c r="D15" s="28" t="s">
        <v>12</v>
      </c>
      <c r="E15" s="61">
        <v>1.55</v>
      </c>
      <c r="F15" s="61">
        <v>8.77</v>
      </c>
      <c r="G15" s="29">
        <f t="shared" si="0"/>
        <v>10.32</v>
      </c>
      <c r="H15" s="29">
        <f t="shared" si="1"/>
        <v>340.56</v>
      </c>
      <c r="I15" s="62">
        <f>H15/$H$7</f>
        <v>0.05830238972004376</v>
      </c>
      <c r="J15" s="66" t="s">
        <v>64</v>
      </c>
      <c r="K15" s="67" t="s">
        <v>65</v>
      </c>
    </row>
    <row r="16" spans="1:11" ht="12.75">
      <c r="A16" s="39" t="s">
        <v>38</v>
      </c>
      <c r="B16" s="27" t="s">
        <v>45</v>
      </c>
      <c r="C16" s="28">
        <v>22</v>
      </c>
      <c r="D16" s="28" t="s">
        <v>12</v>
      </c>
      <c r="E16" s="61">
        <v>2.16</v>
      </c>
      <c r="F16" s="61">
        <v>12.26</v>
      </c>
      <c r="G16" s="29">
        <f t="shared" si="0"/>
        <v>14.42</v>
      </c>
      <c r="H16" s="29">
        <f t="shared" si="1"/>
        <v>317.24</v>
      </c>
      <c r="I16" s="62">
        <f>H16/$H$7</f>
        <v>0.05431010721983404</v>
      </c>
      <c r="J16" s="66" t="s">
        <v>64</v>
      </c>
      <c r="K16" s="67" t="s">
        <v>66</v>
      </c>
    </row>
    <row r="17" spans="1:11" ht="12.75">
      <c r="A17" s="39" t="s">
        <v>39</v>
      </c>
      <c r="B17" s="27" t="s">
        <v>55</v>
      </c>
      <c r="C17" s="28">
        <v>1</v>
      </c>
      <c r="D17" s="28" t="s">
        <v>12</v>
      </c>
      <c r="E17" s="61">
        <v>36.5</v>
      </c>
      <c r="F17" s="61">
        <v>24.04</v>
      </c>
      <c r="G17" s="29">
        <f t="shared" si="0"/>
        <v>60.54</v>
      </c>
      <c r="H17" s="29">
        <f t="shared" si="1"/>
        <v>60.54</v>
      </c>
      <c r="I17" s="62">
        <f>H17/$H$7</f>
        <v>0.010364184500973246</v>
      </c>
      <c r="J17" s="66" t="s">
        <v>67</v>
      </c>
      <c r="K17" s="67">
        <v>70647</v>
      </c>
    </row>
    <row r="18" spans="1:11" s="1" customFormat="1" ht="12" customHeight="1">
      <c r="A18" s="39" t="s">
        <v>40</v>
      </c>
      <c r="B18" s="27" t="s">
        <v>68</v>
      </c>
      <c r="C18" s="55">
        <v>3</v>
      </c>
      <c r="D18" s="28" t="s">
        <v>12</v>
      </c>
      <c r="E18" s="61">
        <v>9.73</v>
      </c>
      <c r="F18" s="61">
        <v>3.44</v>
      </c>
      <c r="G18" s="29">
        <f t="shared" si="0"/>
        <v>13.17</v>
      </c>
      <c r="H18" s="29">
        <f t="shared" si="1"/>
        <v>39.51</v>
      </c>
      <c r="I18" s="62">
        <f>H18/$H$7</f>
        <v>0.0067639400335885854</v>
      </c>
      <c r="J18" s="66" t="s">
        <v>67</v>
      </c>
      <c r="K18" s="68">
        <v>71331</v>
      </c>
    </row>
    <row r="19" spans="1:11" ht="22.5">
      <c r="A19" s="37" t="s">
        <v>41</v>
      </c>
      <c r="B19" s="17" t="s">
        <v>16</v>
      </c>
      <c r="C19" s="18"/>
      <c r="D19" s="18"/>
      <c r="E19" s="18"/>
      <c r="F19" s="19"/>
      <c r="G19" s="19"/>
      <c r="H19" s="19"/>
      <c r="I19" s="63"/>
      <c r="J19" s="69"/>
      <c r="K19" s="70"/>
    </row>
    <row r="20" spans="1:11" ht="12.75">
      <c r="A20" s="39" t="s">
        <v>42</v>
      </c>
      <c r="B20" s="27" t="s">
        <v>25</v>
      </c>
      <c r="C20" s="28">
        <v>130</v>
      </c>
      <c r="D20" s="28" t="s">
        <v>2</v>
      </c>
      <c r="E20" s="61">
        <v>4.13</v>
      </c>
      <c r="F20" s="61">
        <v>1.87</v>
      </c>
      <c r="G20" s="29">
        <f>E20+F20</f>
        <v>6</v>
      </c>
      <c r="H20" s="29">
        <f>G20*C20</f>
        <v>780</v>
      </c>
      <c r="I20" s="62">
        <f t="shared" si="2"/>
        <v>0.13353260506704875</v>
      </c>
      <c r="J20" s="66" t="s">
        <v>67</v>
      </c>
      <c r="K20" s="67">
        <v>71201</v>
      </c>
    </row>
    <row r="21" spans="1:11" ht="12.75">
      <c r="A21" s="39" t="s">
        <v>43</v>
      </c>
      <c r="B21" s="27" t="s">
        <v>28</v>
      </c>
      <c r="C21" s="28">
        <v>15</v>
      </c>
      <c r="D21" s="28" t="s">
        <v>12</v>
      </c>
      <c r="E21" s="61">
        <v>2.92</v>
      </c>
      <c r="F21" s="61">
        <v>1.15</v>
      </c>
      <c r="G21" s="29">
        <f>E21+F21</f>
        <v>4.07</v>
      </c>
      <c r="H21" s="29">
        <f>G21*C21</f>
        <v>61.050000000000004</v>
      </c>
      <c r="I21" s="62">
        <f t="shared" si="2"/>
        <v>0.010451494281209395</v>
      </c>
      <c r="J21" s="66" t="s">
        <v>67</v>
      </c>
      <c r="K21" s="67">
        <v>72325</v>
      </c>
    </row>
    <row r="22" spans="1:10" ht="12.75">
      <c r="A22" s="85"/>
      <c r="B22" s="86"/>
      <c r="C22" s="86"/>
      <c r="D22" s="86"/>
      <c r="E22" s="86"/>
      <c r="F22" s="86"/>
      <c r="G22" s="86"/>
      <c r="H22" s="86"/>
      <c r="I22" s="87"/>
      <c r="J22" s="52"/>
    </row>
    <row r="23" spans="1:10" ht="12.75" customHeight="1">
      <c r="A23" s="88" t="s">
        <v>3</v>
      </c>
      <c r="B23" s="89"/>
      <c r="C23" s="89"/>
      <c r="D23" s="89"/>
      <c r="E23" s="89"/>
      <c r="F23" s="89"/>
      <c r="G23" s="90"/>
      <c r="H23" s="3">
        <f>SUM(H9:H21)</f>
        <v>5841.27</v>
      </c>
      <c r="I23" s="36">
        <f>SUM(I9:I21)</f>
        <v>0.9999999999999999</v>
      </c>
      <c r="J23" s="52"/>
    </row>
    <row r="24" spans="1:10" ht="12.75" customHeight="1">
      <c r="A24" s="88" t="s">
        <v>32</v>
      </c>
      <c r="B24" s="89"/>
      <c r="C24" s="89"/>
      <c r="D24" s="89"/>
      <c r="E24" s="89"/>
      <c r="F24" s="89"/>
      <c r="G24" s="90"/>
      <c r="H24" s="3">
        <f>H23*0.25</f>
        <v>1460.3175</v>
      </c>
      <c r="I24" s="40"/>
      <c r="J24" s="52"/>
    </row>
    <row r="25" spans="1:10" ht="13.5" customHeight="1" thickBot="1">
      <c r="A25" s="91" t="s">
        <v>4</v>
      </c>
      <c r="B25" s="92"/>
      <c r="C25" s="92"/>
      <c r="D25" s="92"/>
      <c r="E25" s="92"/>
      <c r="F25" s="92"/>
      <c r="G25" s="93"/>
      <c r="H25" s="41">
        <f>H23+H24</f>
        <v>7301.587500000001</v>
      </c>
      <c r="I25" s="42"/>
      <c r="J25" s="52"/>
    </row>
    <row r="26" spans="1:2" s="1" customFormat="1" ht="12" customHeight="1">
      <c r="A26" s="4"/>
      <c r="B26" s="5" t="s">
        <v>49</v>
      </c>
    </row>
    <row r="27" spans="1:9" s="57" customFormat="1" ht="12.75" customHeight="1">
      <c r="A27" s="56">
        <v>1</v>
      </c>
      <c r="B27" s="94" t="s">
        <v>61</v>
      </c>
      <c r="C27" s="94"/>
      <c r="D27" s="94"/>
      <c r="E27" s="94"/>
      <c r="F27" s="94"/>
      <c r="G27" s="94"/>
      <c r="H27" s="94"/>
      <c r="I27" s="94"/>
    </row>
    <row r="28" spans="1:9" s="57" customFormat="1" ht="12.75">
      <c r="A28" s="56">
        <v>2</v>
      </c>
      <c r="B28" s="75" t="s">
        <v>50</v>
      </c>
      <c r="C28" s="75"/>
      <c r="D28" s="75"/>
      <c r="E28" s="75"/>
      <c r="F28" s="75"/>
      <c r="G28" s="75"/>
      <c r="H28" s="75"/>
      <c r="I28" s="75"/>
    </row>
    <row r="29" spans="1:9" s="57" customFormat="1" ht="24.75" customHeight="1">
      <c r="A29" s="56">
        <v>3</v>
      </c>
      <c r="B29" s="75" t="s">
        <v>51</v>
      </c>
      <c r="C29" s="75"/>
      <c r="D29" s="75"/>
      <c r="E29" s="75"/>
      <c r="F29" s="75"/>
      <c r="G29" s="75"/>
      <c r="H29" s="75"/>
      <c r="I29" s="75"/>
    </row>
    <row r="30" spans="1:9" s="57" customFormat="1" ht="24" customHeight="1">
      <c r="A30" s="56">
        <v>4</v>
      </c>
      <c r="B30" s="75" t="s">
        <v>62</v>
      </c>
      <c r="C30" s="75"/>
      <c r="D30" s="75"/>
      <c r="E30" s="75"/>
      <c r="F30" s="75"/>
      <c r="G30" s="75"/>
      <c r="H30" s="75"/>
      <c r="I30" s="75"/>
    </row>
    <row r="31" spans="1:9" s="57" customFormat="1" ht="12.75">
      <c r="A31" s="56">
        <v>5</v>
      </c>
      <c r="B31" s="5" t="s">
        <v>52</v>
      </c>
      <c r="C31" s="2"/>
      <c r="D31" s="1"/>
      <c r="E31" s="1"/>
      <c r="F31" s="1"/>
      <c r="G31" s="1"/>
      <c r="H31" s="1"/>
      <c r="I31" s="1"/>
    </row>
    <row r="33" ht="12.75">
      <c r="B33" s="72" t="s">
        <v>69</v>
      </c>
    </row>
    <row r="34" ht="12.75">
      <c r="B34" s="72" t="s">
        <v>70</v>
      </c>
    </row>
    <row r="35" ht="12.75">
      <c r="B35" s="72" t="s">
        <v>71</v>
      </c>
    </row>
    <row r="36" ht="12.75">
      <c r="B36" s="72" t="s">
        <v>72</v>
      </c>
    </row>
  </sheetData>
  <sheetProtection/>
  <mergeCells count="13">
    <mergeCell ref="B27:I27"/>
    <mergeCell ref="B28:I28"/>
    <mergeCell ref="B29:I29"/>
    <mergeCell ref="J8:K8"/>
    <mergeCell ref="B30:I30"/>
    <mergeCell ref="C1:I1"/>
    <mergeCell ref="C2:I2"/>
    <mergeCell ref="C4:D4"/>
    <mergeCell ref="A5:I5"/>
    <mergeCell ref="A22:I22"/>
    <mergeCell ref="A23:G23"/>
    <mergeCell ref="A24:G24"/>
    <mergeCell ref="A25:G25"/>
  </mergeCells>
  <printOptions/>
  <pageMargins left="0.511811024" right="0.511811024" top="0.21" bottom="0.17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8">
      <selection activeCell="I29" sqref="I29"/>
    </sheetView>
  </sheetViews>
  <sheetFormatPr defaultColWidth="9.140625" defaultRowHeight="12.75"/>
  <cols>
    <col min="1" max="1" width="6.8515625" style="6" customWidth="1"/>
    <col min="2" max="2" width="63.00390625" style="8" customWidth="1"/>
    <col min="3" max="3" width="8.00390625" style="9" customWidth="1"/>
    <col min="4" max="5" width="8.28125" style="7" customWidth="1"/>
    <col min="6" max="7" width="10.7109375" style="7" customWidth="1"/>
    <col min="8" max="8" width="11.00390625" style="7" bestFit="1" customWidth="1"/>
    <col min="9" max="9" width="11.00390625" style="7" customWidth="1"/>
    <col min="10" max="10" width="12.7109375" style="7" bestFit="1" customWidth="1"/>
  </cols>
  <sheetData>
    <row r="1" spans="1:10" ht="21">
      <c r="A1" s="30"/>
      <c r="B1" s="43"/>
      <c r="C1" s="76" t="s">
        <v>78</v>
      </c>
      <c r="D1" s="77"/>
      <c r="E1" s="77"/>
      <c r="F1" s="77"/>
      <c r="G1" s="77"/>
      <c r="H1" s="77"/>
      <c r="I1" s="78"/>
      <c r="J1" s="14"/>
    </row>
    <row r="2" spans="1:10" ht="40.5" customHeight="1">
      <c r="A2" s="31"/>
      <c r="B2" s="44" t="s">
        <v>29</v>
      </c>
      <c r="C2" s="79" t="s">
        <v>83</v>
      </c>
      <c r="D2" s="80"/>
      <c r="E2" s="80"/>
      <c r="F2" s="80"/>
      <c r="G2" s="80"/>
      <c r="H2" s="80"/>
      <c r="I2" s="81"/>
      <c r="J2" s="14"/>
    </row>
    <row r="3" spans="1:10" ht="21">
      <c r="A3" s="31"/>
      <c r="B3" s="44"/>
      <c r="C3" s="46" t="s">
        <v>0</v>
      </c>
      <c r="D3" s="24"/>
      <c r="E3" s="24"/>
      <c r="F3" s="13"/>
      <c r="G3" s="25" t="s">
        <v>30</v>
      </c>
      <c r="H3" s="15">
        <v>42340</v>
      </c>
      <c r="I3" s="32"/>
      <c r="J3" s="14"/>
    </row>
    <row r="4" spans="1:10" ht="21.75" thickBot="1">
      <c r="A4" s="33"/>
      <c r="B4" s="45"/>
      <c r="C4" s="82" t="s">
        <v>1</v>
      </c>
      <c r="D4" s="83"/>
      <c r="E4" s="47"/>
      <c r="F4" s="48"/>
      <c r="G4" s="49"/>
      <c r="H4" s="50" t="s">
        <v>17</v>
      </c>
      <c r="I4" s="51"/>
      <c r="J4" s="14"/>
    </row>
    <row r="5" spans="1:10" ht="13.5" thickBot="1">
      <c r="A5" s="84" t="s">
        <v>48</v>
      </c>
      <c r="B5" s="84"/>
      <c r="C5" s="84"/>
      <c r="D5" s="84"/>
      <c r="E5" s="84"/>
      <c r="F5" s="84"/>
      <c r="G5" s="84"/>
      <c r="H5" s="84"/>
      <c r="I5" s="84"/>
      <c r="J5" s="26"/>
    </row>
    <row r="6" spans="1:10" ht="13.5" thickBot="1">
      <c r="A6" s="34" t="s">
        <v>5</v>
      </c>
      <c r="B6" s="10" t="s">
        <v>6</v>
      </c>
      <c r="C6" s="11" t="s">
        <v>7</v>
      </c>
      <c r="D6" s="12" t="s">
        <v>8</v>
      </c>
      <c r="E6" s="12" t="s">
        <v>18</v>
      </c>
      <c r="F6" s="12" t="s">
        <v>9</v>
      </c>
      <c r="G6" s="12" t="s">
        <v>19</v>
      </c>
      <c r="H6" s="12" t="s">
        <v>10</v>
      </c>
      <c r="I6" s="12" t="s">
        <v>11</v>
      </c>
      <c r="J6" s="16"/>
    </row>
    <row r="7" spans="1:10" ht="12.75">
      <c r="A7" s="35">
        <v>5</v>
      </c>
      <c r="B7" s="20" t="s">
        <v>14</v>
      </c>
      <c r="C7" s="21"/>
      <c r="D7" s="21"/>
      <c r="E7" s="21"/>
      <c r="F7" s="22"/>
      <c r="G7" s="22"/>
      <c r="H7" s="22">
        <f>SUM(H9:H27)</f>
        <v>11512.235999999999</v>
      </c>
      <c r="I7" s="36"/>
      <c r="J7" s="1"/>
    </row>
    <row r="8" spans="1:11" ht="12.75">
      <c r="A8" s="37" t="s">
        <v>20</v>
      </c>
      <c r="B8" s="17" t="s">
        <v>13</v>
      </c>
      <c r="C8" s="18"/>
      <c r="D8" s="18"/>
      <c r="E8" s="18"/>
      <c r="F8" s="19"/>
      <c r="G8" s="19"/>
      <c r="H8" s="19"/>
      <c r="I8" s="38"/>
      <c r="J8" s="95" t="s">
        <v>31</v>
      </c>
      <c r="K8" s="74"/>
    </row>
    <row r="9" spans="1:11" ht="33.75">
      <c r="A9" s="39" t="s">
        <v>21</v>
      </c>
      <c r="B9" s="23" t="s">
        <v>27</v>
      </c>
      <c r="C9" s="28">
        <v>27</v>
      </c>
      <c r="D9" s="28" t="s">
        <v>12</v>
      </c>
      <c r="E9" s="61">
        <v>23.06</v>
      </c>
      <c r="F9" s="61">
        <v>76.89</v>
      </c>
      <c r="G9" s="29">
        <f aca="true" t="shared" si="0" ref="G9:G16">E9+F9</f>
        <v>99.95</v>
      </c>
      <c r="H9" s="29">
        <f>G9*C9</f>
        <v>2698.65</v>
      </c>
      <c r="I9" s="62">
        <f aca="true" t="shared" si="1" ref="I9:I16">H9/$H$7</f>
        <v>0.2344157989811884</v>
      </c>
      <c r="J9" s="66" t="s">
        <v>73</v>
      </c>
      <c r="K9" s="64"/>
    </row>
    <row r="10" spans="1:11" ht="22.5">
      <c r="A10" s="39" t="s">
        <v>22</v>
      </c>
      <c r="B10" s="27" t="s">
        <v>74</v>
      </c>
      <c r="C10" s="28">
        <v>2</v>
      </c>
      <c r="D10" s="28" t="s">
        <v>12</v>
      </c>
      <c r="E10" s="61">
        <v>15</v>
      </c>
      <c r="F10" s="61">
        <v>50</v>
      </c>
      <c r="G10" s="29">
        <f t="shared" si="0"/>
        <v>65</v>
      </c>
      <c r="H10" s="29">
        <f>G10*C10</f>
        <v>130</v>
      </c>
      <c r="I10" s="62">
        <f t="shared" si="1"/>
        <v>0.011292332784004776</v>
      </c>
      <c r="J10" s="66" t="s">
        <v>73</v>
      </c>
      <c r="K10" s="64"/>
    </row>
    <row r="11" spans="1:11" ht="12" customHeight="1">
      <c r="A11" s="39" t="s">
        <v>23</v>
      </c>
      <c r="B11" s="53" t="s">
        <v>75</v>
      </c>
      <c r="C11" s="28">
        <v>3</v>
      </c>
      <c r="D11" s="28" t="s">
        <v>12</v>
      </c>
      <c r="E11" s="61">
        <v>230.96</v>
      </c>
      <c r="F11" s="61">
        <v>769.89</v>
      </c>
      <c r="G11" s="29">
        <f t="shared" si="0"/>
        <v>1000.85</v>
      </c>
      <c r="H11" s="29">
        <v>1283.36</v>
      </c>
      <c r="I11" s="62">
        <f t="shared" si="1"/>
        <v>0.11147790924369515</v>
      </c>
      <c r="J11" s="66" t="s">
        <v>73</v>
      </c>
      <c r="K11" s="64"/>
    </row>
    <row r="12" spans="1:11" s="1" customFormat="1" ht="11.25">
      <c r="A12" s="39" t="s">
        <v>56</v>
      </c>
      <c r="B12" s="58" t="s">
        <v>76</v>
      </c>
      <c r="C12" s="55">
        <v>1</v>
      </c>
      <c r="D12" s="59" t="s">
        <v>12</v>
      </c>
      <c r="E12" s="61">
        <v>149.7</v>
      </c>
      <c r="F12" s="61">
        <v>499</v>
      </c>
      <c r="G12" s="29">
        <f t="shared" si="0"/>
        <v>648.7</v>
      </c>
      <c r="H12" s="29">
        <f>G12*C12</f>
        <v>648.7</v>
      </c>
      <c r="I12" s="62">
        <f t="shared" si="1"/>
        <v>0.05634874059218384</v>
      </c>
      <c r="J12" s="66" t="s">
        <v>73</v>
      </c>
      <c r="K12" s="65"/>
    </row>
    <row r="13" spans="1:11" s="1" customFormat="1" ht="11.25">
      <c r="A13" s="39" t="s">
        <v>57</v>
      </c>
      <c r="B13" s="58" t="s">
        <v>79</v>
      </c>
      <c r="C13" s="55">
        <v>2</v>
      </c>
      <c r="D13" s="59" t="s">
        <v>12</v>
      </c>
      <c r="E13" s="61">
        <v>134.95</v>
      </c>
      <c r="F13" s="61">
        <v>449.85</v>
      </c>
      <c r="G13" s="29">
        <f>E13+F13</f>
        <v>584.8</v>
      </c>
      <c r="H13" s="29">
        <f>G13*C13</f>
        <v>1169.6</v>
      </c>
      <c r="I13" s="62">
        <f>H13/$H$7</f>
        <v>0.10159624941670758</v>
      </c>
      <c r="J13" s="66" t="s">
        <v>73</v>
      </c>
      <c r="K13" s="65"/>
    </row>
    <row r="14" spans="1:11" s="1" customFormat="1" ht="23.25" customHeight="1">
      <c r="A14" s="39" t="s">
        <v>58</v>
      </c>
      <c r="B14" s="60" t="s">
        <v>53</v>
      </c>
      <c r="C14" s="55">
        <v>1</v>
      </c>
      <c r="D14" s="59" t="s">
        <v>12</v>
      </c>
      <c r="E14" s="61">
        <f>F14*0.4</f>
        <v>183.336</v>
      </c>
      <c r="F14" s="61">
        <v>458.34</v>
      </c>
      <c r="G14" s="29">
        <f t="shared" si="0"/>
        <v>641.6759999999999</v>
      </c>
      <c r="H14" s="29">
        <f>G14*C14</f>
        <v>641.6759999999999</v>
      </c>
      <c r="I14" s="62">
        <f t="shared" si="1"/>
        <v>0.055738607165454215</v>
      </c>
      <c r="J14" s="66" t="s">
        <v>73</v>
      </c>
      <c r="K14" s="65"/>
    </row>
    <row r="15" spans="1:11" s="1" customFormat="1" ht="12" customHeight="1">
      <c r="A15" s="39" t="s">
        <v>59</v>
      </c>
      <c r="B15" s="60" t="s">
        <v>77</v>
      </c>
      <c r="C15" s="55">
        <v>1</v>
      </c>
      <c r="D15" s="59" t="s">
        <v>12</v>
      </c>
      <c r="E15" s="61">
        <v>25.5</v>
      </c>
      <c r="F15" s="61">
        <v>85</v>
      </c>
      <c r="G15" s="29">
        <f t="shared" si="0"/>
        <v>110.5</v>
      </c>
      <c r="H15" s="29">
        <f>G15*C15</f>
        <v>110.5</v>
      </c>
      <c r="I15" s="62">
        <f t="shared" si="1"/>
        <v>0.00959848286640406</v>
      </c>
      <c r="J15" s="66" t="s">
        <v>73</v>
      </c>
      <c r="K15" s="65"/>
    </row>
    <row r="16" spans="1:11" s="1" customFormat="1" ht="12" customHeight="1">
      <c r="A16" s="39" t="s">
        <v>82</v>
      </c>
      <c r="B16" s="60" t="s">
        <v>54</v>
      </c>
      <c r="C16" s="55">
        <v>1</v>
      </c>
      <c r="D16" s="59" t="s">
        <v>12</v>
      </c>
      <c r="E16" s="61">
        <v>51</v>
      </c>
      <c r="F16" s="61">
        <v>170</v>
      </c>
      <c r="G16" s="29">
        <f t="shared" si="0"/>
        <v>221</v>
      </c>
      <c r="H16" s="29">
        <f>G16*C16</f>
        <v>221</v>
      </c>
      <c r="I16" s="62">
        <f t="shared" si="1"/>
        <v>0.01919696573280812</v>
      </c>
      <c r="J16" s="66" t="s">
        <v>73</v>
      </c>
      <c r="K16" s="65"/>
    </row>
    <row r="17" spans="1:11" ht="12.75">
      <c r="A17" s="54" t="s">
        <v>34</v>
      </c>
      <c r="B17" s="17" t="s">
        <v>15</v>
      </c>
      <c r="C17" s="18"/>
      <c r="D17" s="18"/>
      <c r="E17" s="18"/>
      <c r="F17" s="19"/>
      <c r="G17" s="19"/>
      <c r="H17" s="19"/>
      <c r="I17" s="63"/>
      <c r="J17" s="69"/>
      <c r="K17" s="71"/>
    </row>
    <row r="18" spans="1:11" ht="12.75">
      <c r="A18" s="39" t="s">
        <v>35</v>
      </c>
      <c r="B18" s="27" t="s">
        <v>33</v>
      </c>
      <c r="C18" s="28">
        <v>1300</v>
      </c>
      <c r="D18" s="28" t="s">
        <v>2</v>
      </c>
      <c r="E18" s="61">
        <v>0.21</v>
      </c>
      <c r="F18" s="61">
        <v>1.2</v>
      </c>
      <c r="G18" s="29">
        <f aca="true" t="shared" si="2" ref="G18:G23">E18+F18</f>
        <v>1.41</v>
      </c>
      <c r="H18" s="29">
        <f aca="true" t="shared" si="3" ref="H18:H23">G18*C18</f>
        <v>1833</v>
      </c>
      <c r="I18" s="62">
        <f aca="true" t="shared" si="4" ref="I18:I23">H18/$H$7</f>
        <v>0.15922189225446734</v>
      </c>
      <c r="J18" s="66" t="s">
        <v>64</v>
      </c>
      <c r="K18" s="67" t="s">
        <v>63</v>
      </c>
    </row>
    <row r="19" spans="1:11" ht="12.75">
      <c r="A19" s="39" t="s">
        <v>36</v>
      </c>
      <c r="B19" s="27" t="s">
        <v>26</v>
      </c>
      <c r="C19" s="28">
        <v>34</v>
      </c>
      <c r="D19" s="28" t="s">
        <v>24</v>
      </c>
      <c r="E19" s="61">
        <v>0.73</v>
      </c>
      <c r="F19" s="61">
        <v>2.54</v>
      </c>
      <c r="G19" s="29">
        <f t="shared" si="2"/>
        <v>3.27</v>
      </c>
      <c r="H19" s="29">
        <f t="shared" si="3"/>
        <v>111.18</v>
      </c>
      <c r="I19" s="62">
        <f t="shared" si="4"/>
        <v>0.00965755045327424</v>
      </c>
      <c r="J19" s="66" t="s">
        <v>67</v>
      </c>
      <c r="K19" s="67">
        <v>72380</v>
      </c>
    </row>
    <row r="20" spans="1:11" ht="12.75">
      <c r="A20" s="39" t="s">
        <v>37</v>
      </c>
      <c r="B20" s="27" t="s">
        <v>44</v>
      </c>
      <c r="C20" s="28">
        <v>34</v>
      </c>
      <c r="D20" s="28" t="s">
        <v>12</v>
      </c>
      <c r="E20" s="61">
        <v>1.55</v>
      </c>
      <c r="F20" s="61">
        <v>8.77</v>
      </c>
      <c r="G20" s="29">
        <f t="shared" si="2"/>
        <v>10.32</v>
      </c>
      <c r="H20" s="29">
        <f t="shared" si="3"/>
        <v>350.88</v>
      </c>
      <c r="I20" s="62">
        <f t="shared" si="4"/>
        <v>0.030478874825012277</v>
      </c>
      <c r="J20" s="66" t="s">
        <v>64</v>
      </c>
      <c r="K20" s="67" t="s">
        <v>65</v>
      </c>
    </row>
    <row r="21" spans="1:11" ht="12.75">
      <c r="A21" s="39" t="s">
        <v>38</v>
      </c>
      <c r="B21" s="27" t="s">
        <v>45</v>
      </c>
      <c r="C21" s="28">
        <v>38</v>
      </c>
      <c r="D21" s="28" t="s">
        <v>12</v>
      </c>
      <c r="E21" s="61">
        <v>2.16</v>
      </c>
      <c r="F21" s="61">
        <v>12.26</v>
      </c>
      <c r="G21" s="29">
        <f t="shared" si="2"/>
        <v>14.42</v>
      </c>
      <c r="H21" s="29">
        <f t="shared" si="3"/>
        <v>547.96</v>
      </c>
      <c r="I21" s="62">
        <f t="shared" si="4"/>
        <v>0.04759805132556352</v>
      </c>
      <c r="J21" s="66" t="s">
        <v>64</v>
      </c>
      <c r="K21" s="67" t="s">
        <v>66</v>
      </c>
    </row>
    <row r="22" spans="1:11" ht="12.75">
      <c r="A22" s="39" t="s">
        <v>39</v>
      </c>
      <c r="B22" s="27" t="s">
        <v>55</v>
      </c>
      <c r="C22" s="28">
        <v>2</v>
      </c>
      <c r="D22" s="28" t="s">
        <v>12</v>
      </c>
      <c r="E22" s="61">
        <v>36.5</v>
      </c>
      <c r="F22" s="61">
        <v>24.04</v>
      </c>
      <c r="G22" s="29">
        <f t="shared" si="2"/>
        <v>60.54</v>
      </c>
      <c r="H22" s="29">
        <f t="shared" si="3"/>
        <v>121.08</v>
      </c>
      <c r="I22" s="62">
        <f t="shared" si="4"/>
        <v>0.010517505026825372</v>
      </c>
      <c r="J22" s="66" t="s">
        <v>67</v>
      </c>
      <c r="K22" s="67">
        <v>70647</v>
      </c>
    </row>
    <row r="23" spans="1:11" s="1" customFormat="1" ht="12" customHeight="1">
      <c r="A23" s="39" t="s">
        <v>40</v>
      </c>
      <c r="B23" s="27" t="s">
        <v>46</v>
      </c>
      <c r="C23" s="55">
        <v>10</v>
      </c>
      <c r="D23" s="28" t="s">
        <v>12</v>
      </c>
      <c r="E23" s="61">
        <v>9.73</v>
      </c>
      <c r="F23" s="61">
        <v>3.44</v>
      </c>
      <c r="G23" s="29">
        <f t="shared" si="2"/>
        <v>13.17</v>
      </c>
      <c r="H23" s="29">
        <f t="shared" si="3"/>
        <v>131.7</v>
      </c>
      <c r="I23" s="62">
        <f t="shared" si="4"/>
        <v>0.011440001751180222</v>
      </c>
      <c r="J23" s="66" t="s">
        <v>67</v>
      </c>
      <c r="K23" s="68">
        <v>71331</v>
      </c>
    </row>
    <row r="24" spans="1:11" ht="22.5">
      <c r="A24" s="37" t="s">
        <v>41</v>
      </c>
      <c r="B24" s="17" t="s">
        <v>16</v>
      </c>
      <c r="C24" s="18"/>
      <c r="D24" s="18"/>
      <c r="E24" s="18"/>
      <c r="F24" s="19"/>
      <c r="G24" s="19"/>
      <c r="H24" s="19"/>
      <c r="I24" s="63"/>
      <c r="J24" s="69"/>
      <c r="K24" s="71"/>
    </row>
    <row r="25" spans="1:11" ht="12.75">
      <c r="A25" s="39" t="s">
        <v>42</v>
      </c>
      <c r="B25" s="27" t="s">
        <v>80</v>
      </c>
      <c r="C25" s="28">
        <v>15</v>
      </c>
      <c r="D25" s="28" t="s">
        <v>2</v>
      </c>
      <c r="E25" s="61">
        <v>9</v>
      </c>
      <c r="F25" s="61">
        <v>5.08</v>
      </c>
      <c r="G25" s="29">
        <f>E25+F25</f>
        <v>14.08</v>
      </c>
      <c r="H25" s="29">
        <f>G25*C25</f>
        <v>211.2</v>
      </c>
      <c r="I25" s="62">
        <f>H25/$H$7</f>
        <v>0.018345697569090835</v>
      </c>
      <c r="J25" s="66" t="s">
        <v>67</v>
      </c>
      <c r="K25" s="64">
        <v>71203</v>
      </c>
    </row>
    <row r="26" spans="1:11" ht="12.75">
      <c r="A26" s="39" t="s">
        <v>43</v>
      </c>
      <c r="B26" s="27" t="s">
        <v>25</v>
      </c>
      <c r="C26" s="28">
        <v>200</v>
      </c>
      <c r="D26" s="28" t="s">
        <v>2</v>
      </c>
      <c r="E26" s="61">
        <v>4.13</v>
      </c>
      <c r="F26" s="61">
        <v>1.87</v>
      </c>
      <c r="G26" s="29">
        <f>E26+F26</f>
        <v>6</v>
      </c>
      <c r="H26" s="29">
        <f>G26*C26</f>
        <v>1200</v>
      </c>
      <c r="I26" s="62">
        <f>H26/$H$7</f>
        <v>0.10423691800619794</v>
      </c>
      <c r="J26" s="66" t="s">
        <v>67</v>
      </c>
      <c r="K26" s="67">
        <v>71201</v>
      </c>
    </row>
    <row r="27" spans="1:11" ht="12.75">
      <c r="A27" s="39" t="s">
        <v>60</v>
      </c>
      <c r="B27" s="27" t="s">
        <v>28</v>
      </c>
      <c r="C27" s="28">
        <v>25</v>
      </c>
      <c r="D27" s="28" t="s">
        <v>12</v>
      </c>
      <c r="E27" s="61">
        <v>2.92</v>
      </c>
      <c r="F27" s="61">
        <v>1.15</v>
      </c>
      <c r="G27" s="29">
        <f>E27+F27</f>
        <v>4.07</v>
      </c>
      <c r="H27" s="29">
        <f>G27*C27</f>
        <v>101.75</v>
      </c>
      <c r="I27" s="62">
        <f>H27/$H$7</f>
        <v>0.0088384220059422</v>
      </c>
      <c r="J27" s="66" t="s">
        <v>67</v>
      </c>
      <c r="K27" s="67">
        <v>72325</v>
      </c>
    </row>
    <row r="28" spans="1:10" ht="12.75">
      <c r="A28" s="85"/>
      <c r="B28" s="86"/>
      <c r="C28" s="86"/>
      <c r="D28" s="86"/>
      <c r="E28" s="86"/>
      <c r="F28" s="86"/>
      <c r="G28" s="86"/>
      <c r="H28" s="86"/>
      <c r="I28" s="87"/>
      <c r="J28" s="52"/>
    </row>
    <row r="29" spans="1:10" ht="12.75" customHeight="1">
      <c r="A29" s="88" t="s">
        <v>3</v>
      </c>
      <c r="B29" s="89"/>
      <c r="C29" s="89"/>
      <c r="D29" s="89"/>
      <c r="E29" s="89"/>
      <c r="F29" s="89"/>
      <c r="G29" s="90"/>
      <c r="H29" s="3">
        <f>SUM(H9:H27)</f>
        <v>11512.235999999999</v>
      </c>
      <c r="I29" s="36">
        <f>SUM(I9:I27)</f>
        <v>1</v>
      </c>
      <c r="J29" s="52"/>
    </row>
    <row r="30" spans="1:10" ht="12.75" customHeight="1">
      <c r="A30" s="88" t="s">
        <v>32</v>
      </c>
      <c r="B30" s="89"/>
      <c r="C30" s="89"/>
      <c r="D30" s="89"/>
      <c r="E30" s="89"/>
      <c r="F30" s="89"/>
      <c r="G30" s="90"/>
      <c r="H30" s="3">
        <f>H29*0.25</f>
        <v>2878.0589999999997</v>
      </c>
      <c r="I30" s="40"/>
      <c r="J30" s="52"/>
    </row>
    <row r="31" spans="1:10" ht="13.5" customHeight="1" thickBot="1">
      <c r="A31" s="91" t="s">
        <v>4</v>
      </c>
      <c r="B31" s="92"/>
      <c r="C31" s="92"/>
      <c r="D31" s="92"/>
      <c r="E31" s="92"/>
      <c r="F31" s="92"/>
      <c r="G31" s="93"/>
      <c r="H31" s="41">
        <f>H29+H30</f>
        <v>14390.294999999998</v>
      </c>
      <c r="I31" s="42"/>
      <c r="J31" s="52"/>
    </row>
    <row r="32" spans="1:3" s="1" customFormat="1" ht="12.75" customHeight="1">
      <c r="A32" s="4"/>
      <c r="B32" s="5"/>
      <c r="C32" s="2"/>
    </row>
    <row r="33" spans="1:2" s="1" customFormat="1" ht="12" customHeight="1">
      <c r="A33" s="4"/>
      <c r="B33" s="5" t="s">
        <v>49</v>
      </c>
    </row>
    <row r="34" spans="1:9" s="57" customFormat="1" ht="12.75" customHeight="1">
      <c r="A34" s="56">
        <v>1</v>
      </c>
      <c r="B34" s="94" t="s">
        <v>61</v>
      </c>
      <c r="C34" s="94"/>
      <c r="D34" s="94"/>
      <c r="E34" s="94"/>
      <c r="F34" s="94"/>
      <c r="G34" s="94"/>
      <c r="H34" s="94"/>
      <c r="I34" s="94"/>
    </row>
    <row r="35" spans="1:9" s="57" customFormat="1" ht="12.75">
      <c r="A35" s="56">
        <v>2</v>
      </c>
      <c r="B35" s="75" t="s">
        <v>50</v>
      </c>
      <c r="C35" s="75"/>
      <c r="D35" s="75"/>
      <c r="E35" s="75"/>
      <c r="F35" s="75"/>
      <c r="G35" s="75"/>
      <c r="H35" s="75"/>
      <c r="I35" s="75"/>
    </row>
    <row r="36" spans="1:9" s="57" customFormat="1" ht="27.75" customHeight="1">
      <c r="A36" s="56">
        <v>3</v>
      </c>
      <c r="B36" s="75" t="s">
        <v>51</v>
      </c>
      <c r="C36" s="75"/>
      <c r="D36" s="75"/>
      <c r="E36" s="75"/>
      <c r="F36" s="75"/>
      <c r="G36" s="75"/>
      <c r="H36" s="75"/>
      <c r="I36" s="75"/>
    </row>
    <row r="37" spans="1:9" s="57" customFormat="1" ht="24" customHeight="1">
      <c r="A37" s="56">
        <v>4</v>
      </c>
      <c r="B37" s="75" t="s">
        <v>62</v>
      </c>
      <c r="C37" s="75"/>
      <c r="D37" s="75"/>
      <c r="E37" s="75"/>
      <c r="F37" s="75"/>
      <c r="G37" s="75"/>
      <c r="H37" s="75"/>
      <c r="I37" s="75"/>
    </row>
    <row r="38" spans="1:9" s="57" customFormat="1" ht="12.75">
      <c r="A38" s="56">
        <v>5</v>
      </c>
      <c r="B38" s="5" t="s">
        <v>52</v>
      </c>
      <c r="C38" s="2"/>
      <c r="D38" s="1"/>
      <c r="E38" s="1"/>
      <c r="F38" s="1"/>
      <c r="G38" s="1"/>
      <c r="H38" s="1"/>
      <c r="I38" s="1"/>
    </row>
    <row r="39" spans="1:9" s="57" customFormat="1" ht="12.75">
      <c r="A39" s="56"/>
      <c r="B39" s="5"/>
      <c r="C39" s="2"/>
      <c r="D39" s="1"/>
      <c r="E39" s="1"/>
      <c r="F39" s="1"/>
      <c r="G39" s="1"/>
      <c r="H39" s="1"/>
      <c r="I39" s="1"/>
    </row>
    <row r="40" spans="1:9" s="57" customFormat="1" ht="12.75">
      <c r="A40" s="56"/>
      <c r="B40" s="5"/>
      <c r="C40" s="2"/>
      <c r="D40" s="1"/>
      <c r="E40" s="1"/>
      <c r="F40" s="1"/>
      <c r="G40" s="1"/>
      <c r="H40" s="1"/>
      <c r="I40" s="1"/>
    </row>
    <row r="41" spans="1:10" ht="12.75">
      <c r="A41" s="4"/>
      <c r="B41" s="5"/>
      <c r="C41" s="2"/>
      <c r="D41" s="1"/>
      <c r="E41" s="1"/>
      <c r="F41" s="1"/>
      <c r="G41" s="1"/>
      <c r="H41" s="1"/>
      <c r="I41" s="1"/>
      <c r="J41" s="52"/>
    </row>
    <row r="43" ht="12.75">
      <c r="B43" s="72" t="s">
        <v>69</v>
      </c>
    </row>
    <row r="44" ht="12.75">
      <c r="B44" s="72" t="s">
        <v>70</v>
      </c>
    </row>
    <row r="45" ht="12.75">
      <c r="B45" s="72" t="s">
        <v>71</v>
      </c>
    </row>
    <row r="46" ht="12.75">
      <c r="B46" s="72" t="s">
        <v>72</v>
      </c>
    </row>
  </sheetData>
  <sheetProtection/>
  <mergeCells count="13">
    <mergeCell ref="B37:I37"/>
    <mergeCell ref="C1:I1"/>
    <mergeCell ref="C2:I2"/>
    <mergeCell ref="C4:D4"/>
    <mergeCell ref="A5:I5"/>
    <mergeCell ref="A28:I28"/>
    <mergeCell ref="A29:G29"/>
    <mergeCell ref="J8:K8"/>
    <mergeCell ref="A30:G30"/>
    <mergeCell ref="A31:G31"/>
    <mergeCell ref="B34:I34"/>
    <mergeCell ref="B35:I35"/>
    <mergeCell ref="B36:I36"/>
  </mergeCells>
  <printOptions/>
  <pageMargins left="0.511811024" right="0.511811024" top="0.787401575" bottom="2.26" header="0.31496062" footer="0.3149606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I23" sqref="I23"/>
    </sheetView>
  </sheetViews>
  <sheetFormatPr defaultColWidth="9.140625" defaultRowHeight="12.75"/>
  <cols>
    <col min="1" max="1" width="6.8515625" style="6" customWidth="1"/>
    <col min="2" max="2" width="63.00390625" style="8" customWidth="1"/>
    <col min="3" max="3" width="8.00390625" style="9" customWidth="1"/>
    <col min="4" max="5" width="8.28125" style="7" customWidth="1"/>
    <col min="6" max="7" width="10.7109375" style="7" customWidth="1"/>
    <col min="8" max="8" width="11.00390625" style="7" bestFit="1" customWidth="1"/>
    <col min="9" max="9" width="11.00390625" style="7" customWidth="1"/>
    <col min="10" max="10" width="12.7109375" style="7" bestFit="1" customWidth="1"/>
  </cols>
  <sheetData>
    <row r="1" spans="1:10" ht="21">
      <c r="A1" s="30"/>
      <c r="B1" s="43"/>
      <c r="C1" s="76" t="s">
        <v>78</v>
      </c>
      <c r="D1" s="77"/>
      <c r="E1" s="77"/>
      <c r="F1" s="77"/>
      <c r="G1" s="77"/>
      <c r="H1" s="77"/>
      <c r="I1" s="78"/>
      <c r="J1" s="14"/>
    </row>
    <row r="2" spans="1:10" ht="40.5" customHeight="1">
      <c r="A2" s="31"/>
      <c r="B2" s="44" t="s">
        <v>29</v>
      </c>
      <c r="C2" s="79" t="s">
        <v>83</v>
      </c>
      <c r="D2" s="80"/>
      <c r="E2" s="80"/>
      <c r="F2" s="80"/>
      <c r="G2" s="80"/>
      <c r="H2" s="80"/>
      <c r="I2" s="81"/>
      <c r="J2" s="14"/>
    </row>
    <row r="3" spans="1:10" ht="21">
      <c r="A3" s="31"/>
      <c r="B3" s="44"/>
      <c r="C3" s="46" t="s">
        <v>0</v>
      </c>
      <c r="D3" s="24"/>
      <c r="E3" s="24"/>
      <c r="F3" s="13"/>
      <c r="G3" s="25" t="s">
        <v>30</v>
      </c>
      <c r="H3" s="15">
        <v>42340</v>
      </c>
      <c r="I3" s="32"/>
      <c r="J3" s="14"/>
    </row>
    <row r="4" spans="1:10" ht="21.75" thickBot="1">
      <c r="A4" s="33"/>
      <c r="B4" s="45"/>
      <c r="C4" s="82" t="s">
        <v>1</v>
      </c>
      <c r="D4" s="83"/>
      <c r="E4" s="47"/>
      <c r="F4" s="48"/>
      <c r="G4" s="49"/>
      <c r="H4" s="50" t="s">
        <v>17</v>
      </c>
      <c r="I4" s="51"/>
      <c r="J4" s="14"/>
    </row>
    <row r="5" spans="1:10" ht="13.5" thickBot="1">
      <c r="A5" s="84" t="s">
        <v>81</v>
      </c>
      <c r="B5" s="84"/>
      <c r="C5" s="84"/>
      <c r="D5" s="84"/>
      <c r="E5" s="84"/>
      <c r="F5" s="84"/>
      <c r="G5" s="84"/>
      <c r="H5" s="84"/>
      <c r="I5" s="84"/>
      <c r="J5" s="26"/>
    </row>
    <row r="6" spans="1:10" ht="13.5" thickBot="1">
      <c r="A6" s="34" t="s">
        <v>5</v>
      </c>
      <c r="B6" s="10" t="s">
        <v>6</v>
      </c>
      <c r="C6" s="11" t="s">
        <v>7</v>
      </c>
      <c r="D6" s="12" t="s">
        <v>8</v>
      </c>
      <c r="E6" s="12" t="s">
        <v>18</v>
      </c>
      <c r="F6" s="12" t="s">
        <v>9</v>
      </c>
      <c r="G6" s="12" t="s">
        <v>19</v>
      </c>
      <c r="H6" s="12" t="s">
        <v>10</v>
      </c>
      <c r="I6" s="12" t="s">
        <v>11</v>
      </c>
      <c r="J6" s="16"/>
    </row>
    <row r="7" spans="1:10" ht="12.75">
      <c r="A7" s="35">
        <v>5</v>
      </c>
      <c r="B7" s="20" t="s">
        <v>14</v>
      </c>
      <c r="C7" s="21"/>
      <c r="D7" s="21"/>
      <c r="E7" s="21"/>
      <c r="F7" s="22"/>
      <c r="G7" s="22"/>
      <c r="H7" s="22">
        <f>SUM(H9:H21)</f>
        <v>9702.93</v>
      </c>
      <c r="I7" s="36"/>
      <c r="J7" s="1"/>
    </row>
    <row r="8" spans="1:11" ht="12.75">
      <c r="A8" s="37" t="s">
        <v>20</v>
      </c>
      <c r="B8" s="17" t="s">
        <v>13</v>
      </c>
      <c r="C8" s="18"/>
      <c r="D8" s="18"/>
      <c r="E8" s="18"/>
      <c r="F8" s="19"/>
      <c r="G8" s="19"/>
      <c r="H8" s="19"/>
      <c r="I8" s="38"/>
      <c r="J8" s="95" t="s">
        <v>31</v>
      </c>
      <c r="K8" s="74"/>
    </row>
    <row r="9" spans="1:11" ht="33.75">
      <c r="A9" s="39" t="s">
        <v>21</v>
      </c>
      <c r="B9" s="23" t="s">
        <v>27</v>
      </c>
      <c r="C9" s="28">
        <v>34</v>
      </c>
      <c r="D9" s="28" t="s">
        <v>12</v>
      </c>
      <c r="E9" s="61">
        <v>23.06</v>
      </c>
      <c r="F9" s="61">
        <v>76.89</v>
      </c>
      <c r="G9" s="29">
        <f>E9+F9</f>
        <v>99.95</v>
      </c>
      <c r="H9" s="29">
        <f>G9*C9</f>
        <v>3398.3</v>
      </c>
      <c r="I9" s="62">
        <f>H9/$H$7</f>
        <v>0.3502344137286366</v>
      </c>
      <c r="J9" s="66" t="s">
        <v>73</v>
      </c>
      <c r="K9" s="64"/>
    </row>
    <row r="10" spans="1:11" ht="22.5">
      <c r="A10" s="39" t="s">
        <v>22</v>
      </c>
      <c r="B10" s="27" t="s">
        <v>74</v>
      </c>
      <c r="C10" s="28">
        <v>1</v>
      </c>
      <c r="D10" s="28" t="s">
        <v>12</v>
      </c>
      <c r="E10" s="61">
        <v>15</v>
      </c>
      <c r="F10" s="61">
        <v>50</v>
      </c>
      <c r="G10" s="29">
        <f>E10+F10</f>
        <v>65</v>
      </c>
      <c r="H10" s="29">
        <f>G10*C10</f>
        <v>65</v>
      </c>
      <c r="I10" s="62">
        <f>H10/$H$7</f>
        <v>0.006699007413224665</v>
      </c>
      <c r="J10" s="66" t="s">
        <v>73</v>
      </c>
      <c r="K10" s="64"/>
    </row>
    <row r="11" spans="1:11" ht="12" customHeight="1">
      <c r="A11" s="39" t="s">
        <v>23</v>
      </c>
      <c r="B11" s="53" t="s">
        <v>75</v>
      </c>
      <c r="C11" s="28">
        <v>3</v>
      </c>
      <c r="D11" s="28" t="s">
        <v>12</v>
      </c>
      <c r="E11" s="61">
        <v>230.96</v>
      </c>
      <c r="F11" s="61">
        <v>769.89</v>
      </c>
      <c r="G11" s="29">
        <f>E11+F11</f>
        <v>1000.85</v>
      </c>
      <c r="H11" s="29">
        <v>1283.36</v>
      </c>
      <c r="I11" s="62">
        <f>H11/$H$7</f>
        <v>0.13226520236670777</v>
      </c>
      <c r="J11" s="66" t="s">
        <v>73</v>
      </c>
      <c r="K11" s="64"/>
    </row>
    <row r="12" spans="1:11" ht="12.75">
      <c r="A12" s="54" t="s">
        <v>34</v>
      </c>
      <c r="B12" s="17" t="s">
        <v>15</v>
      </c>
      <c r="C12" s="18"/>
      <c r="D12" s="18"/>
      <c r="E12" s="18"/>
      <c r="F12" s="19"/>
      <c r="G12" s="19"/>
      <c r="H12" s="19"/>
      <c r="I12" s="63"/>
      <c r="J12" s="69"/>
      <c r="K12" s="71"/>
    </row>
    <row r="13" spans="1:11" ht="12.75">
      <c r="A13" s="39" t="s">
        <v>35</v>
      </c>
      <c r="B13" s="27" t="s">
        <v>33</v>
      </c>
      <c r="C13" s="28">
        <v>1400</v>
      </c>
      <c r="D13" s="28" t="s">
        <v>2</v>
      </c>
      <c r="E13" s="61">
        <v>0.21</v>
      </c>
      <c r="F13" s="61">
        <v>1.2</v>
      </c>
      <c r="G13" s="29">
        <f aca="true" t="shared" si="0" ref="G13:G18">E13+F13</f>
        <v>1.41</v>
      </c>
      <c r="H13" s="29">
        <f aca="true" t="shared" si="1" ref="H13:H18">G13*C13</f>
        <v>1974</v>
      </c>
      <c r="I13" s="62">
        <f aca="true" t="shared" si="2" ref="I13:I18">H13/$H$7</f>
        <v>0.2034437020570075</v>
      </c>
      <c r="J13" s="66" t="s">
        <v>64</v>
      </c>
      <c r="K13" s="67" t="s">
        <v>63</v>
      </c>
    </row>
    <row r="14" spans="1:11" ht="12.75">
      <c r="A14" s="39" t="s">
        <v>36</v>
      </c>
      <c r="B14" s="27" t="s">
        <v>26</v>
      </c>
      <c r="C14" s="28">
        <v>42</v>
      </c>
      <c r="D14" s="28" t="s">
        <v>24</v>
      </c>
      <c r="E14" s="61">
        <v>0.73</v>
      </c>
      <c r="F14" s="61">
        <v>2.54</v>
      </c>
      <c r="G14" s="29">
        <f t="shared" si="0"/>
        <v>3.27</v>
      </c>
      <c r="H14" s="29">
        <f t="shared" si="1"/>
        <v>137.34</v>
      </c>
      <c r="I14" s="62">
        <f t="shared" si="2"/>
        <v>0.014154487355881162</v>
      </c>
      <c r="J14" s="66" t="s">
        <v>67</v>
      </c>
      <c r="K14" s="67">
        <v>72380</v>
      </c>
    </row>
    <row r="15" spans="1:11" ht="12.75">
      <c r="A15" s="39" t="s">
        <v>37</v>
      </c>
      <c r="B15" s="27" t="s">
        <v>44</v>
      </c>
      <c r="C15" s="28">
        <v>42</v>
      </c>
      <c r="D15" s="28" t="s">
        <v>12</v>
      </c>
      <c r="E15" s="61">
        <v>1.55</v>
      </c>
      <c r="F15" s="61">
        <v>8.77</v>
      </c>
      <c r="G15" s="29">
        <f t="shared" si="0"/>
        <v>10.32</v>
      </c>
      <c r="H15" s="29">
        <f t="shared" si="1"/>
        <v>433.44</v>
      </c>
      <c r="I15" s="62">
        <f t="shared" si="2"/>
        <v>0.04467104266443229</v>
      </c>
      <c r="J15" s="66" t="s">
        <v>64</v>
      </c>
      <c r="K15" s="67" t="s">
        <v>65</v>
      </c>
    </row>
    <row r="16" spans="1:11" ht="12.75">
      <c r="A16" s="39" t="s">
        <v>38</v>
      </c>
      <c r="B16" s="27" t="s">
        <v>45</v>
      </c>
      <c r="C16" s="28">
        <v>40</v>
      </c>
      <c r="D16" s="28" t="s">
        <v>12</v>
      </c>
      <c r="E16" s="61">
        <v>2.16</v>
      </c>
      <c r="F16" s="61">
        <v>12.26</v>
      </c>
      <c r="G16" s="29">
        <f t="shared" si="0"/>
        <v>14.42</v>
      </c>
      <c r="H16" s="29">
        <f t="shared" si="1"/>
        <v>576.8</v>
      </c>
      <c r="I16" s="62">
        <f t="shared" si="2"/>
        <v>0.05944596116843056</v>
      </c>
      <c r="J16" s="66" t="s">
        <v>64</v>
      </c>
      <c r="K16" s="67" t="s">
        <v>66</v>
      </c>
    </row>
    <row r="17" spans="1:11" ht="12.75">
      <c r="A17" s="39" t="s">
        <v>39</v>
      </c>
      <c r="B17" s="27" t="s">
        <v>55</v>
      </c>
      <c r="C17" s="28">
        <v>1</v>
      </c>
      <c r="D17" s="28" t="s">
        <v>12</v>
      </c>
      <c r="E17" s="61">
        <v>36.5</v>
      </c>
      <c r="F17" s="61">
        <v>24.04</v>
      </c>
      <c r="G17" s="29">
        <f t="shared" si="0"/>
        <v>60.54</v>
      </c>
      <c r="H17" s="29">
        <f t="shared" si="1"/>
        <v>60.54</v>
      </c>
      <c r="I17" s="62">
        <f t="shared" si="2"/>
        <v>0.0062393524430249415</v>
      </c>
      <c r="J17" s="66" t="s">
        <v>67</v>
      </c>
      <c r="K17" s="67">
        <v>70647</v>
      </c>
    </row>
    <row r="18" spans="1:11" s="1" customFormat="1" ht="12" customHeight="1">
      <c r="A18" s="39" t="s">
        <v>40</v>
      </c>
      <c r="B18" s="27" t="s">
        <v>46</v>
      </c>
      <c r="C18" s="55">
        <v>10</v>
      </c>
      <c r="D18" s="28" t="s">
        <v>12</v>
      </c>
      <c r="E18" s="61">
        <v>9.73</v>
      </c>
      <c r="F18" s="61">
        <v>3.44</v>
      </c>
      <c r="G18" s="29">
        <f t="shared" si="0"/>
        <v>13.17</v>
      </c>
      <c r="H18" s="29">
        <f t="shared" si="1"/>
        <v>131.7</v>
      </c>
      <c r="I18" s="62">
        <f t="shared" si="2"/>
        <v>0.013573219635718281</v>
      </c>
      <c r="J18" s="66" t="s">
        <v>67</v>
      </c>
      <c r="K18" s="68">
        <v>71331</v>
      </c>
    </row>
    <row r="19" spans="1:11" ht="22.5">
      <c r="A19" s="37" t="s">
        <v>41</v>
      </c>
      <c r="B19" s="17" t="s">
        <v>16</v>
      </c>
      <c r="C19" s="18"/>
      <c r="D19" s="18"/>
      <c r="E19" s="18"/>
      <c r="F19" s="19"/>
      <c r="G19" s="19"/>
      <c r="H19" s="19"/>
      <c r="I19" s="63"/>
      <c r="J19" s="69"/>
      <c r="K19" s="71"/>
    </row>
    <row r="20" spans="1:11" ht="12.75">
      <c r="A20" s="39" t="s">
        <v>42</v>
      </c>
      <c r="B20" s="27" t="s">
        <v>25</v>
      </c>
      <c r="C20" s="28">
        <v>250</v>
      </c>
      <c r="D20" s="28" t="s">
        <v>2</v>
      </c>
      <c r="E20" s="61">
        <v>4.13</v>
      </c>
      <c r="F20" s="61">
        <v>1.87</v>
      </c>
      <c r="G20" s="29">
        <f>E20+F20</f>
        <v>6</v>
      </c>
      <c r="H20" s="29">
        <f>G20*C20</f>
        <v>1500</v>
      </c>
      <c r="I20" s="62">
        <f>H20/$H$7</f>
        <v>0.15459247876672302</v>
      </c>
      <c r="J20" s="66" t="s">
        <v>67</v>
      </c>
      <c r="K20" s="67">
        <v>71201</v>
      </c>
    </row>
    <row r="21" spans="1:11" ht="12.75">
      <c r="A21" s="39" t="s">
        <v>43</v>
      </c>
      <c r="B21" s="27" t="s">
        <v>28</v>
      </c>
      <c r="C21" s="28">
        <v>35</v>
      </c>
      <c r="D21" s="28" t="s">
        <v>12</v>
      </c>
      <c r="E21" s="61">
        <v>2.92</v>
      </c>
      <c r="F21" s="61">
        <v>1.15</v>
      </c>
      <c r="G21" s="29">
        <f>E21+F21</f>
        <v>4.07</v>
      </c>
      <c r="H21" s="29">
        <f>G21*C21</f>
        <v>142.45000000000002</v>
      </c>
      <c r="I21" s="62">
        <f>H21/$H$7</f>
        <v>0.014681132400213133</v>
      </c>
      <c r="J21" s="66" t="s">
        <v>67</v>
      </c>
      <c r="K21" s="67">
        <v>72325</v>
      </c>
    </row>
    <row r="22" spans="1:10" ht="12.75">
      <c r="A22" s="85"/>
      <c r="B22" s="86"/>
      <c r="C22" s="86"/>
      <c r="D22" s="86"/>
      <c r="E22" s="86"/>
      <c r="F22" s="86"/>
      <c r="G22" s="86"/>
      <c r="H22" s="86"/>
      <c r="I22" s="87"/>
      <c r="J22" s="52"/>
    </row>
    <row r="23" spans="1:10" ht="12.75" customHeight="1">
      <c r="A23" s="88" t="s">
        <v>3</v>
      </c>
      <c r="B23" s="89"/>
      <c r="C23" s="89"/>
      <c r="D23" s="89"/>
      <c r="E23" s="89"/>
      <c r="F23" s="89"/>
      <c r="G23" s="90"/>
      <c r="H23" s="3">
        <f>SUM(H9:H21)</f>
        <v>9702.93</v>
      </c>
      <c r="I23" s="36">
        <f>SUM(I9:I21)</f>
        <v>1</v>
      </c>
      <c r="J23" s="52"/>
    </row>
    <row r="24" spans="1:10" ht="12.75" customHeight="1">
      <c r="A24" s="88" t="s">
        <v>32</v>
      </c>
      <c r="B24" s="89"/>
      <c r="C24" s="89"/>
      <c r="D24" s="89"/>
      <c r="E24" s="89"/>
      <c r="F24" s="89"/>
      <c r="G24" s="90"/>
      <c r="H24" s="3">
        <f>H23*0.25</f>
        <v>2425.7325</v>
      </c>
      <c r="I24" s="40"/>
      <c r="J24" s="52"/>
    </row>
    <row r="25" spans="1:10" ht="13.5" customHeight="1" thickBot="1">
      <c r="A25" s="91" t="s">
        <v>4</v>
      </c>
      <c r="B25" s="92"/>
      <c r="C25" s="92"/>
      <c r="D25" s="92"/>
      <c r="E25" s="92"/>
      <c r="F25" s="92"/>
      <c r="G25" s="93"/>
      <c r="H25" s="41">
        <f>H23+H24</f>
        <v>12128.6625</v>
      </c>
      <c r="I25" s="42"/>
      <c r="J25" s="52"/>
    </row>
    <row r="26" spans="1:2" s="1" customFormat="1" ht="12" customHeight="1">
      <c r="A26" s="4"/>
      <c r="B26" s="5" t="s">
        <v>49</v>
      </c>
    </row>
    <row r="27" spans="1:9" s="57" customFormat="1" ht="12.75" customHeight="1">
      <c r="A27" s="56">
        <v>1</v>
      </c>
      <c r="B27" s="94" t="s">
        <v>61</v>
      </c>
      <c r="C27" s="94"/>
      <c r="D27" s="94"/>
      <c r="E27" s="94"/>
      <c r="F27" s="94"/>
      <c r="G27" s="94"/>
      <c r="H27" s="94"/>
      <c r="I27" s="94"/>
    </row>
    <row r="28" spans="1:9" s="57" customFormat="1" ht="12.75">
      <c r="A28" s="56">
        <v>2</v>
      </c>
      <c r="B28" s="75" t="s">
        <v>50</v>
      </c>
      <c r="C28" s="75"/>
      <c r="D28" s="75"/>
      <c r="E28" s="75"/>
      <c r="F28" s="75"/>
      <c r="G28" s="75"/>
      <c r="H28" s="75"/>
      <c r="I28" s="75"/>
    </row>
    <row r="29" spans="1:9" s="57" customFormat="1" ht="27.75" customHeight="1">
      <c r="A29" s="56">
        <v>3</v>
      </c>
      <c r="B29" s="75" t="s">
        <v>51</v>
      </c>
      <c r="C29" s="75"/>
      <c r="D29" s="75"/>
      <c r="E29" s="75"/>
      <c r="F29" s="75"/>
      <c r="G29" s="75"/>
      <c r="H29" s="75"/>
      <c r="I29" s="75"/>
    </row>
    <row r="30" spans="1:9" s="57" customFormat="1" ht="24" customHeight="1">
      <c r="A30" s="56">
        <v>4</v>
      </c>
      <c r="B30" s="75" t="s">
        <v>62</v>
      </c>
      <c r="C30" s="75"/>
      <c r="D30" s="75"/>
      <c r="E30" s="75"/>
      <c r="F30" s="75"/>
      <c r="G30" s="75"/>
      <c r="H30" s="75"/>
      <c r="I30" s="75"/>
    </row>
    <row r="31" spans="1:9" s="57" customFormat="1" ht="12.75">
      <c r="A31" s="56">
        <v>5</v>
      </c>
      <c r="B31" s="5" t="s">
        <v>52</v>
      </c>
      <c r="C31" s="2"/>
      <c r="D31" s="1"/>
      <c r="E31" s="1"/>
      <c r="F31" s="1"/>
      <c r="G31" s="1"/>
      <c r="H31" s="1"/>
      <c r="I31" s="1"/>
    </row>
    <row r="33" ht="12.75">
      <c r="B33" s="72" t="s">
        <v>69</v>
      </c>
    </row>
    <row r="34" ht="12.75">
      <c r="B34" s="72" t="s">
        <v>70</v>
      </c>
    </row>
    <row r="35" ht="12.75">
      <c r="B35" s="72" t="s">
        <v>71</v>
      </c>
    </row>
    <row r="36" ht="12.75">
      <c r="B36" s="72" t="s">
        <v>72</v>
      </c>
    </row>
  </sheetData>
  <sheetProtection/>
  <mergeCells count="13">
    <mergeCell ref="B30:I30"/>
    <mergeCell ref="A23:G23"/>
    <mergeCell ref="A24:G24"/>
    <mergeCell ref="A25:G25"/>
    <mergeCell ref="B27:I27"/>
    <mergeCell ref="B28:I28"/>
    <mergeCell ref="B29:I29"/>
    <mergeCell ref="C1:I1"/>
    <mergeCell ref="C2:I2"/>
    <mergeCell ref="C4:D4"/>
    <mergeCell ref="A5:I5"/>
    <mergeCell ref="J8:K8"/>
    <mergeCell ref="A22:I22"/>
  </mergeCells>
  <printOptions/>
  <pageMargins left="0.511811024" right="0.511811024" top="0.28" bottom="0.15" header="0.31496062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FUNDACAO DE APOIO A PESQUISA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FUNDACAO DE APOIO A PESQUISA</dc:creator>
  <cp:keywords/>
  <dc:description/>
  <cp:lastModifiedBy>p_modena@hotmail.com</cp:lastModifiedBy>
  <cp:lastPrinted>2016-01-20T12:36:41Z</cp:lastPrinted>
  <dcterms:created xsi:type="dcterms:W3CDTF">2000-11-27T12:10:10Z</dcterms:created>
  <dcterms:modified xsi:type="dcterms:W3CDTF">2016-01-20T12:36:44Z</dcterms:modified>
  <cp:category/>
  <cp:version/>
  <cp:contentType/>
  <cp:contentStatus/>
</cp:coreProperties>
</file>